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marielistineo\AppData\Roaming\PFU\ScanSnap Home\ScanSnap Home\"/>
    </mc:Choice>
  </mc:AlternateContent>
  <xr:revisionPtr revIDLastSave="0" documentId="8_{7E112BA4-546F-4093-8F51-548ACDEDA0BD}" xr6:coauthVersionLast="47" xr6:coauthVersionMax="47" xr10:uidLastSave="{00000000-0000-0000-0000-000000000000}"/>
  <bookViews>
    <workbookView xWindow="-120" yWindow="-120" windowWidth="29040" windowHeight="15840" xr2:uid="{00000000-000D-0000-FFFF-FFFF00000000}"/>
  </bookViews>
  <sheets>
    <sheet name="ESF - Situación Financiera" sheetId="4" r:id="rId1"/>
    <sheet name=" ERF-Rendimiento Financiero" sheetId="3" r:id="rId2"/>
    <sheet name="EFE-Flujo de Efectivo" sheetId="5" r:id="rId3"/>
    <sheet name="ECANP-Cambio Patrimonio" sheetId="2" r:id="rId4"/>
    <sheet name="Estado Comparativo" sheetId="11" r:id="rId5"/>
    <sheet name="NOTAS ACLARATORIA 04-2025" sheetId="9" r:id="rId6"/>
  </sheets>
  <externalReferences>
    <externalReference r:id="rId7"/>
  </externalReferences>
  <definedNames>
    <definedName name="_xlnm._FilterDatabase" localSheetId="1" hidden="1">' ERF-Rendimiento Financiero'!$A$15:$H$34</definedName>
    <definedName name="_xlnm._FilterDatabase" localSheetId="3" hidden="1">'ECANP-Cambio Patrimonio'!$C$13:$M$21</definedName>
    <definedName name="_xlnm._FilterDatabase" localSheetId="2" hidden="1">'EFE-Flujo de Efectivo'!$A$14:$F$71</definedName>
    <definedName name="_xlnm._FilterDatabase" localSheetId="0" hidden="1">'ESF - Situación Financiera'!$A$13:$E$13</definedName>
    <definedName name="_Hlk536722009" localSheetId="5">'NOTAS ACLARATORIA 04-2025'!$A$13</definedName>
    <definedName name="_Hlk536724686" localSheetId="5">'NOTAS ACLARATORIA 04-2025'!$A$54</definedName>
    <definedName name="_Hlk75857250" localSheetId="5">'NOTAS ACLARATORIA 04-2025'!$A$104</definedName>
    <definedName name="_Hlk75857322" localSheetId="5">'NOTAS ACLARATORIA 04-2025'!$A$108</definedName>
    <definedName name="_Hlk75857340" localSheetId="5">'NOTAS ACLARATORIA 04-2025'!$A$109</definedName>
    <definedName name="_Hlk75871507" localSheetId="5">'NOTAS ACLARATORIA 04-2025'!$A$144</definedName>
    <definedName name="_Hlk76638388" localSheetId="5">'NOTAS ACLARATORIA 04-2025'!$A$151</definedName>
    <definedName name="_Hlk76642950" localSheetId="5">'NOTAS ACLARATORIA 04-2025'!$C$167</definedName>
    <definedName name="_Hlk76642985" localSheetId="5">'NOTAS ACLARATORIA 04-2025'!$D$168</definedName>
    <definedName name="_Hlk76939823" localSheetId="5">'NOTAS ACLARATORIA 04-2025'!$A$57</definedName>
    <definedName name="_Hlk76939949" localSheetId="5">'NOTAS ACLARATORIA 04-2025'!$A$63</definedName>
    <definedName name="_Hlk76941331" localSheetId="5">'NOTAS ACLARATORIA 04-2025'!$A$141</definedName>
    <definedName name="_Hlk76942091" localSheetId="5">'NOTAS ACLARATORIA 04-2025'!$A$150</definedName>
    <definedName name="_Hlk76943010" localSheetId="5">'NOTAS ACLARATORIA 04-2025'!$A$161</definedName>
    <definedName name="_Hlk76993857" localSheetId="5">'NOTAS ACLARATORIA 04-2025'!$A$103</definedName>
    <definedName name="_xlnm.Print_Area" localSheetId="1">' ERF-Rendimiento Financiero'!$A$1:$F$44</definedName>
    <definedName name="_xlnm.Print_Area" localSheetId="3">'ECANP-Cambio Patrimonio'!$A$1:$L$35</definedName>
    <definedName name="_xlnm.Print_Area" localSheetId="2">'EFE-Flujo de Efectivo'!$A$1:$F$79</definedName>
    <definedName name="_xlnm.Print_Area" localSheetId="0">'ESF - Situación Financiera'!$A$1:$E$54</definedName>
    <definedName name="_xlnm.Print_Area" localSheetId="4">'Estado Comparativo'!$A$1:$F$51</definedName>
    <definedName name="_xlnm.Print_Area" localSheetId="5">'NOTAS ACLARATORIA 04-2025'!$A$1:$I$451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5" i="9" l="1"/>
  <c r="G292" i="9"/>
  <c r="I174" i="9"/>
  <c r="E173" i="9"/>
  <c r="C11" i="11" l="1"/>
  <c r="F11" i="11" s="1"/>
  <c r="D11" i="11"/>
  <c r="E11" i="11" s="1"/>
  <c r="F12" i="11"/>
  <c r="F32" i="11" l="1"/>
  <c r="F31" i="11"/>
  <c r="F22" i="11" s="1"/>
  <c r="F30" i="11"/>
  <c r="F29" i="11"/>
  <c r="F28" i="11"/>
  <c r="E28" i="11"/>
  <c r="F27" i="11"/>
  <c r="E27" i="11"/>
  <c r="F26" i="11"/>
  <c r="E26" i="11"/>
  <c r="F25" i="11"/>
  <c r="E25" i="11"/>
  <c r="F24" i="11"/>
  <c r="E24" i="11"/>
  <c r="E22" i="11" s="1"/>
  <c r="F23" i="11"/>
  <c r="E23" i="11"/>
  <c r="D22" i="11"/>
  <c r="C22" i="11"/>
  <c r="F21" i="11"/>
  <c r="F20" i="11"/>
  <c r="F19" i="11"/>
  <c r="F18" i="11"/>
  <c r="F17" i="11"/>
  <c r="F16" i="11"/>
  <c r="E16" i="11"/>
  <c r="F15" i="11"/>
  <c r="E15" i="11"/>
  <c r="F14" i="11"/>
  <c r="F13" i="11"/>
  <c r="I23" i="5"/>
  <c r="F33" i="11" l="1"/>
  <c r="C33" i="11"/>
  <c r="D33" i="11"/>
  <c r="G266" i="9"/>
  <c r="I180" i="9"/>
  <c r="D29" i="3" l="1"/>
  <c r="D32" i="5"/>
  <c r="G445" i="9" l="1"/>
  <c r="G435" i="9"/>
  <c r="G419" i="9"/>
  <c r="G405" i="9"/>
  <c r="G396" i="9"/>
  <c r="G387" i="9"/>
  <c r="G374" i="9"/>
  <c r="G366" i="9"/>
  <c r="G355" i="9"/>
  <c r="G336" i="9"/>
  <c r="G323" i="9"/>
  <c r="G310" i="9"/>
  <c r="G267" i="9"/>
  <c r="I259" i="9"/>
  <c r="H182" i="9"/>
  <c r="F182" i="9"/>
  <c r="G182" i="9"/>
  <c r="E182" i="9"/>
  <c r="D182" i="9"/>
  <c r="C182" i="9"/>
  <c r="I178" i="9"/>
  <c r="H177" i="9"/>
  <c r="H184" i="9" s="1"/>
  <c r="G177" i="9"/>
  <c r="G184" i="9" s="1"/>
  <c r="F177" i="9"/>
  <c r="F184" i="9" s="1"/>
  <c r="E177" i="9"/>
  <c r="E184" i="9" s="1"/>
  <c r="D177" i="9"/>
  <c r="C177" i="9"/>
  <c r="B177" i="9"/>
  <c r="B184" i="9" s="1"/>
  <c r="I175" i="9"/>
  <c r="I173" i="9"/>
  <c r="I171" i="9"/>
  <c r="G159" i="9"/>
  <c r="G148" i="9"/>
  <c r="G135" i="9"/>
  <c r="G116" i="9"/>
  <c r="I177" i="9" l="1"/>
  <c r="G166" i="9" s="1"/>
  <c r="C184" i="9"/>
  <c r="D184" i="9"/>
  <c r="I182" i="9"/>
  <c r="G167" i="9" s="1"/>
  <c r="G168" i="9" l="1"/>
  <c r="I184" i="9"/>
  <c r="D42" i="4" l="1"/>
  <c r="D21" i="4" l="1"/>
  <c r="D50" i="5" l="1"/>
  <c r="D66" i="5" s="1"/>
  <c r="D64" i="5"/>
  <c r="D68" i="5" l="1"/>
  <c r="D25" i="4"/>
  <c r="D34" i="4"/>
  <c r="D36" i="4" s="1"/>
  <c r="D27" i="4" l="1"/>
  <c r="D44" i="4"/>
  <c r="D45" i="4" l="1"/>
  <c r="D20" i="3"/>
  <c r="D31" i="3" l="1"/>
  <c r="K15" i="2"/>
  <c r="K16" i="2"/>
  <c r="K17" i="2"/>
  <c r="I18" i="2"/>
  <c r="K18" i="2" l="1"/>
  <c r="C21" i="2"/>
</calcChain>
</file>

<file path=xl/sharedStrings.xml><?xml version="1.0" encoding="utf-8"?>
<sst xmlns="http://schemas.openxmlformats.org/spreadsheetml/2006/main" count="605" uniqueCount="525">
  <si>
    <t>Estado de Cambio de Activo / Patrimonio</t>
  </si>
  <si>
    <t>(Valores en RD$)</t>
  </si>
  <si>
    <t>Capital Aportado</t>
  </si>
  <si>
    <t>Resultados Acumulados</t>
  </si>
  <si>
    <t>Total Activos Netos / Patrimonio</t>
  </si>
  <si>
    <t xml:space="preserve">Ajuste al patrimonio de periodos Anteriores (+ ó - ) </t>
  </si>
  <si>
    <t>Resultado del período</t>
  </si>
  <si>
    <t xml:space="preserve"> </t>
  </si>
  <si>
    <t>NOTA: Los ajuste en el patrimonio se debe a reclasificaciones de asientos y ajuste a cuentas que permanecian habilitada y procedimos a cerrarla</t>
  </si>
  <si>
    <t xml:space="preserve">                                                                                                                                                                                                     </t>
  </si>
  <si>
    <r>
      <rPr>
        <b/>
        <u val="singleAccounting"/>
        <sz val="13"/>
        <rFont val="Times New Roman"/>
        <family val="1"/>
      </rPr>
      <t>Nancy M. Gonzalez Sandoval</t>
    </r>
    <r>
      <rPr>
        <b/>
        <sz val="13"/>
        <rFont val="Times New Roman"/>
        <family val="1"/>
      </rPr>
      <t xml:space="preserve">
Contadora </t>
    </r>
  </si>
  <si>
    <t>.</t>
  </si>
  <si>
    <t xml:space="preserve">  </t>
  </si>
  <si>
    <t xml:space="preserve">         CORPORACION DE ACUEDUCTOS Y ALCANTARILLADOS DE PUERTO PLATA</t>
  </si>
  <si>
    <t>(CORAAPPLATA)</t>
  </si>
  <si>
    <t>405-05171-1</t>
  </si>
  <si>
    <t xml:space="preserve">
</t>
  </si>
  <si>
    <t>Nancy M. Gonzalez Sandoval
    Contadora</t>
  </si>
  <si>
    <t>Nota 01: En el Rendimiento Financiero, los ingresos estan realizado por el metodo de lo Devengado</t>
  </si>
  <si>
    <t>Las notas de la 07a la  23 son parte integral de estos Estados Financieros.</t>
  </si>
  <si>
    <t>Resultados positivos (ahorro) / negativo (desahorro)</t>
  </si>
  <si>
    <t>Total gastos</t>
  </si>
  <si>
    <t>Gastos financieros</t>
  </si>
  <si>
    <t>Otros gastos</t>
  </si>
  <si>
    <t>Gasto de depreciación y amortización</t>
  </si>
  <si>
    <t>Suministros y materiales para consumo</t>
  </si>
  <si>
    <t>Sueldos, salarios y beneficios a empleados</t>
  </si>
  <si>
    <t>Gastos (Notas  19,20, 21,22 y 23)</t>
  </si>
  <si>
    <t>Total ingresos</t>
  </si>
  <si>
    <t>recargos,multas y otros ingresos</t>
  </si>
  <si>
    <t>Transferencia Recibidad del gobierno central</t>
  </si>
  <si>
    <t>Ingresos por transacciones con contaprestación</t>
  </si>
  <si>
    <t>Ingresos (Nota 16,17,18)</t>
  </si>
  <si>
    <t>Estado de Rendimiento Financiero</t>
  </si>
  <si>
    <r>
      <rPr>
        <sz val="13"/>
        <rFont val="Times New Roman"/>
        <family val="1"/>
      </rPr>
      <t>Nancy M. Gonzalez Sandoval</t>
    </r>
    <r>
      <rPr>
        <b/>
        <sz val="13"/>
        <rFont val="Times New Roman"/>
        <family val="1"/>
      </rPr>
      <t xml:space="preserve">
    Contadora</t>
    </r>
  </si>
  <si>
    <t>Total pasivos y activos netos/patrimonio</t>
  </si>
  <si>
    <t>Total activos netos/patrimonio</t>
  </si>
  <si>
    <t xml:space="preserve">Resultados acumulados </t>
  </si>
  <si>
    <t>Resultados positivos (ahorro) / negativo (desahorro).</t>
  </si>
  <si>
    <t>Capital</t>
  </si>
  <si>
    <t>Activos Netos/Patrimonio (Nota 15)</t>
  </si>
  <si>
    <t xml:space="preserve">Total pasivos </t>
  </si>
  <si>
    <t>Total pasivos corrientes</t>
  </si>
  <si>
    <t>Otros pasivos corrientes (Nota 14)</t>
  </si>
  <si>
    <t>Retenciones y acumulaciones por pagar (Nota 13)</t>
  </si>
  <si>
    <t>Cuentas por pagar a corto  plazo (Nota 12)</t>
  </si>
  <si>
    <t>Pasivos corrientes</t>
  </si>
  <si>
    <t>Pasivos</t>
  </si>
  <si>
    <t>Total activos</t>
  </si>
  <si>
    <t>Total activos no corrientes</t>
  </si>
  <si>
    <t>Propiedad, Planta y equipos neto (Nota 11)</t>
  </si>
  <si>
    <t>Activos no corrientes</t>
  </si>
  <si>
    <t>Total activos corrientes</t>
  </si>
  <si>
    <t>Otros activos corrientes (Nota 11)</t>
  </si>
  <si>
    <t>Pagos anticipados (Nota 10)</t>
  </si>
  <si>
    <t>Inventarios (Nota 9)</t>
  </si>
  <si>
    <t>Cuenta por cobrar a corto plazo (Notas 8)</t>
  </si>
  <si>
    <t>Efectivo y equivalentes de efectivo (Nota 7)</t>
  </si>
  <si>
    <t>Activos corrientes</t>
  </si>
  <si>
    <t>Activos</t>
  </si>
  <si>
    <t>Estado de Situación Financiera</t>
  </si>
  <si>
    <t xml:space="preserve">Efectivo y equivalentes al efectivo al final del período </t>
  </si>
  <si>
    <t xml:space="preserve">Efectivo y equivalentes al efectivo al principio del período </t>
  </si>
  <si>
    <t xml:space="preserve">Incremento/(Disminución) neta en efectivo y equivalentes al efectivo </t>
  </si>
  <si>
    <t>Flujos de efectivo netos por las actividades de financiación</t>
  </si>
  <si>
    <t xml:space="preserve">Otros pagos </t>
  </si>
  <si>
    <t>Pago de los arrendatarios por contratos de arrendamientos financieros</t>
  </si>
  <si>
    <t xml:space="preserve">Pago por distribución/dividendos al gobierno </t>
  </si>
  <si>
    <t>Pago reembolso de efectivo recibió por aporte de accionista</t>
  </si>
  <si>
    <t>Pago reembolso en efectivo de los montos recibidos en préstamos, pagarés, hipotecas</t>
  </si>
  <si>
    <t>Pago reembolso en efectivo de los montos recibidos en emisión de títulos de deudas, bonos</t>
  </si>
  <si>
    <t>Otros cobros</t>
  </si>
  <si>
    <t>Cobro de los arrendatarios por contratos de arrendamientos financieros</t>
  </si>
  <si>
    <t>Cobro por aporte de accionista</t>
  </si>
  <si>
    <t>Cobro por préstamos, pagarés, hipotecas</t>
  </si>
  <si>
    <t>Cobro por emisión de títulos de deudas, bonos</t>
  </si>
  <si>
    <t>Flujos de efectivo de las actividades de financiación</t>
  </si>
  <si>
    <t xml:space="preserve">Flujos de efectivo netos por las actividades de inversión </t>
  </si>
  <si>
    <t>Construccion en proceso</t>
  </si>
  <si>
    <t>Pagos por costos de construcciones y desarrollos en proceso</t>
  </si>
  <si>
    <t>Pagos por conceptos de contratos a futuro, a plazo, opciones o permuta</t>
  </si>
  <si>
    <t>Pagos por otorgamiento de préstamos o anticipos hechos a terceros</t>
  </si>
  <si>
    <t>Pagos por adquisición de títulos patrimoniales o de deuda y participación en asociaciones</t>
  </si>
  <si>
    <t>Pagos por adquisición de intangibles y otros activos de largo plazo</t>
  </si>
  <si>
    <t xml:space="preserve">Pagos por adquisición de propiedad, planta y equipo </t>
  </si>
  <si>
    <t>Cobros por conceptos de contratos a futuro, a plazo, opciones o permuta</t>
  </si>
  <si>
    <t>Cobros por reembolsos de préstamos o anticipos hechos a terceros</t>
  </si>
  <si>
    <t>Cobros por títulos patrimoniales o de deuda y participación en asociaciones</t>
  </si>
  <si>
    <t>Cobros por venta de intangibles y otros activos de largo plazo</t>
  </si>
  <si>
    <t xml:space="preserve">Cobros por venta de propiedad, planta y equipo </t>
  </si>
  <si>
    <t>Flujos de efectivo de las actividades de inversión (AINV)</t>
  </si>
  <si>
    <t>Flujos de efectivo netos de las actividades de operación</t>
  </si>
  <si>
    <t xml:space="preserve">Pagos de intereses </t>
  </si>
  <si>
    <t>Pagos por contratos mantenidos para negocios o intercambio</t>
  </si>
  <si>
    <t xml:space="preserve">Pagos a proveedores </t>
  </si>
  <si>
    <t>Pagos de pensiones y jubilaciones</t>
  </si>
  <si>
    <t>Pagos por contribuciones a la seguridad social</t>
  </si>
  <si>
    <t>Pagos a los trabajadores o en beneficio de ellos</t>
  </si>
  <si>
    <t>Pagos a otras entidades para financiar sus operaciones (Transferencias)</t>
  </si>
  <si>
    <t>Cobros de intereses financieros</t>
  </si>
  <si>
    <t>Cobros por contratos mantenidos para negocios o intercambio</t>
  </si>
  <si>
    <t>Cobros de seguros por primas, reclamos y otros</t>
  </si>
  <si>
    <t>Cobros de subvenciones, transferencias, y otras asignaciones</t>
  </si>
  <si>
    <t>Cobros por venta de bienes y servicios y arrendamientos</t>
  </si>
  <si>
    <t>Contribuciones de la seguridad social</t>
  </si>
  <si>
    <t>Cobros impuestos</t>
  </si>
  <si>
    <t>Flujos de efectivo procedentes de actividades de operación (AOP)</t>
  </si>
  <si>
    <t>Estado de Flujo de Efectivo</t>
  </si>
  <si>
    <t>Los gastos financieros estan compuestos por los siguientes cargos: por el manejo de las cuentas bancarias,por transferencia bancarias{ confeccion de cheques, la sistema de cobro a traves la web, comision por pago traves de tarjetas de credito de las compañías cardnet, AMEX   y Visanet. entre otros cargos.</t>
  </si>
  <si>
    <t>Total gastos financieros ERF</t>
  </si>
  <si>
    <t>Comisiones y gastos financieros</t>
  </si>
  <si>
    <t>Descripción</t>
  </si>
  <si>
    <t>Nota# 23 Gastos Financieros</t>
  </si>
  <si>
    <t>Total otros gastos según estado de rendimiento Financiero</t>
  </si>
  <si>
    <t>Gastos de Ventas</t>
  </si>
  <si>
    <t>Reparaciones y Mantenimientos</t>
  </si>
  <si>
    <t>Gastos de Arrendamientos</t>
  </si>
  <si>
    <t>Gastos Administración</t>
  </si>
  <si>
    <t>Costo de venta</t>
  </si>
  <si>
    <t>Servicios Generales</t>
  </si>
  <si>
    <t xml:space="preserve">Descripción                                                                                  </t>
  </si>
  <si>
    <t>Nota# 22 Otros gastos</t>
  </si>
  <si>
    <t xml:space="preserve">La edificación no se está despreciando, debido a que el SIAB, no nos presenta la opción o el rublo para cargar las edificaciones y los acueductos. Los acueductos si se desprecian, llevando la amortizacion en una tabla de excel. </t>
  </si>
  <si>
    <t>TOTAL</t>
  </si>
  <si>
    <t>Depreciación. Equipo de Transportes y Otros</t>
  </si>
  <si>
    <t>Depreciación. de Mobiliarios y Eq. Oficina</t>
  </si>
  <si>
    <t>Depreciación Maquinaria y Equipos</t>
  </si>
  <si>
    <t>Gasto de Depreciación y Amortización:</t>
  </si>
  <si>
    <t>Nota# 21 Gastos de depreciación y amortización</t>
  </si>
  <si>
    <t>Total</t>
  </si>
  <si>
    <t>Suministro y Materiales para Consumo</t>
  </si>
  <si>
    <t>Nota# 20 Suministro y materiales para consumo</t>
  </si>
  <si>
    <t>Sistema Familiar de Salud</t>
  </si>
  <si>
    <t>Riegos laborales</t>
  </si>
  <si>
    <t>Fondo de Pensiones</t>
  </si>
  <si>
    <t>Contribuciones a la Tesorería de la Seguridad Social</t>
  </si>
  <si>
    <t>Otros Beneficios a Empleados</t>
  </si>
  <si>
    <t>Vacaciones</t>
  </si>
  <si>
    <t>Regalía pascual</t>
  </si>
  <si>
    <t>Prestaciones Económicas</t>
  </si>
  <si>
    <t>Sueldos para cargos fijos</t>
  </si>
  <si>
    <t xml:space="preserve">Descripción                                                                             </t>
  </si>
  <si>
    <t>Nota # 19 Sueldos, Salarios y beneficios a empleados</t>
  </si>
  <si>
    <t>Otros Ingresos por Servicios</t>
  </si>
  <si>
    <t xml:space="preserve">Descripción                                                                           </t>
  </si>
  <si>
    <t>Nota# 18 Recargos, multas y otros ingresos</t>
  </si>
  <si>
    <t>Transf. Corriente Energía no Cortable Ministerio de Salud Pública</t>
  </si>
  <si>
    <t>Transferencias Capital Ministerio de Salud Pública</t>
  </si>
  <si>
    <t>Transferencias Corriente Ministerio de Salud Pública</t>
  </si>
  <si>
    <t>Nota# 17 Transferencia y Donaciones</t>
  </si>
  <si>
    <t>En los ingresos por contraprestación no concuerda con los importes presupuestado, debido a que en el estado de rendimiento lo 
facturado mensualmente es los ingresos para contabilidad y en presupuesto se toma lo recaudado en el mes. En conclusión, contabilidad trabaja por lo devengado y presupuesto por lo percibido.</t>
  </si>
  <si>
    <t>Hoteles</t>
  </si>
  <si>
    <t>Zona Industrial</t>
  </si>
  <si>
    <t>Sin Fines de Lucro (ONG)</t>
  </si>
  <si>
    <t>Sector Comercial</t>
  </si>
  <si>
    <t>Instituciones Públicas</t>
  </si>
  <si>
    <t>Residenciales</t>
  </si>
  <si>
    <t>Solares y Parqueos</t>
  </si>
  <si>
    <t xml:space="preserve">Ingresos por Transacciones con contraprestación:                </t>
  </si>
  <si>
    <t>Nota# 16 Ingresos por Trans. con contraprestación</t>
  </si>
  <si>
    <t>Resultado acumulado</t>
  </si>
  <si>
    <t>Ajuste al Patrimonio de Periodos Anteriores</t>
  </si>
  <si>
    <t>Resultados positivos (ahorro)/negativo (desahorro) del periodo</t>
  </si>
  <si>
    <t xml:space="preserve">Descripción                                                                                </t>
  </si>
  <si>
    <t>Nota# 15 Activos Netos/Patrimonio</t>
  </si>
  <si>
    <t>Otros Pasivos Corrientes esta compuesta por  cuentas por pagar Banservas por pago de servicios de agua realizado por usuarios no identificado y pagos a contratista, los cuales no han entragado la recepcion de los trabajos y se procedio a retenerle parte del pago hasta tanto no sean entragado los trabajos. cuenta por pagar AAA Dominicana por prestacion de servicio en la gestion de cobro.</t>
  </si>
  <si>
    <t>Otra cuenta por pagar</t>
  </si>
  <si>
    <t>Constructora Kuky Silverio IND</t>
  </si>
  <si>
    <t>Sarita y Asoc. S A</t>
  </si>
  <si>
    <t>C x P AAA Dominicana</t>
  </si>
  <si>
    <t>C x P Banco de Reservas</t>
  </si>
  <si>
    <t xml:space="preserve">Descripción                                                                               </t>
  </si>
  <si>
    <t>Nota# 14 Otros Pasivos Corrientes</t>
  </si>
  <si>
    <t xml:space="preserve">TOTAL                                                                             </t>
  </si>
  <si>
    <t>2% norma 07-2007</t>
  </si>
  <si>
    <t xml:space="preserve">5% ley 253-12                                                                                                </t>
  </si>
  <si>
    <t>Retenciones 18% (ITBIS)</t>
  </si>
  <si>
    <t xml:space="preserve">5% Garantía                                                                                                 </t>
  </si>
  <si>
    <t xml:space="preserve">1% ley 6/86                                                                                                 </t>
  </si>
  <si>
    <t xml:space="preserve">0.1% Codia                                                                                                  </t>
  </si>
  <si>
    <t xml:space="preserve">10% ley 557-05                                                                                          </t>
  </si>
  <si>
    <t xml:space="preserve">10% RTVD                                                                                                    </t>
  </si>
  <si>
    <t xml:space="preserve">Prestaciones por pagar                                                                                   </t>
  </si>
  <si>
    <t xml:space="preserve">vacaciones por pagar                                                                                 </t>
  </si>
  <si>
    <t xml:space="preserve">Descripción                                                                                  
</t>
  </si>
  <si>
    <t>Nota# 13 Retenciones y Acumulaciones por Pagar</t>
  </si>
  <si>
    <t xml:space="preserve">                                                                                                                                                                         </t>
  </si>
  <si>
    <t>VALOR</t>
  </si>
  <si>
    <r>
      <rPr>
        <b/>
        <sz val="12"/>
        <rFont val="Arial"/>
        <family val="2"/>
      </rPr>
      <t xml:space="preserve">12.1 DESCRIPCION PROVEEDORES
</t>
    </r>
    <r>
      <rPr>
        <sz val="12"/>
        <rFont val="Arial"/>
        <family val="2"/>
      </rPr>
      <t>ALEJANDRO LUNA</t>
    </r>
  </si>
  <si>
    <t>Proveedores Privados</t>
  </si>
  <si>
    <t xml:space="preserve">Descripción                                                                                       </t>
  </si>
  <si>
    <t>Nota# 12 Cuentas por pagar Corto plazo</t>
  </si>
  <si>
    <t>AMPLIACION ACUEDUCTO MARIA O- SOSUA</t>
  </si>
  <si>
    <t>ESPIRAL,SRL</t>
  </si>
  <si>
    <t>AMPLIACION ACUEDUCTO DE SAN MARCOS</t>
  </si>
  <si>
    <t>WASCAR DE JESUS VASQUEZ</t>
  </si>
  <si>
    <t>AMPLIACION ACUEDUCTO LA CATALINA</t>
  </si>
  <si>
    <t>SUSAN DEL PILAR MORONTA DE POLANCO</t>
  </si>
  <si>
    <t>AMPLIACION ACUDUCTO CABARETE- SOSUA</t>
  </si>
  <si>
    <t>ESTEBAN POLANCO MOLINA</t>
  </si>
  <si>
    <t>CONSTRUCION ACUEDUCTO ESTERO HONDO</t>
  </si>
  <si>
    <t>DOS CAMINOS DEVELOPMENT, SRL</t>
  </si>
  <si>
    <t>CONSTRUCCION  EDIFICIO GENERAL DE OPERACIÓN</t>
  </si>
  <si>
    <t>MARIO JOSE HURTADO IMBERT</t>
  </si>
  <si>
    <t>SISTEMA AMPLIACION AGUA PÒTABLE GUANANICO</t>
  </si>
  <si>
    <t>ROMAN ANEUDI SANTOS PILAR</t>
  </si>
  <si>
    <t>CONST. ACUEDUCTO VILLA BETHANIA Y ENMANUEL</t>
  </si>
  <si>
    <t>ELIAS BIENVENIDO MELO NUÑEZ</t>
  </si>
  <si>
    <t>CONST. ACUEDUCTO LA VIGIA- LAS TRES CANAS PARTE C</t>
  </si>
  <si>
    <t>ALEJANDRO A CRUZ</t>
  </si>
  <si>
    <t>CONST. EDIFICACION LABORATORIO AC. PUERTO PLATA</t>
  </si>
  <si>
    <t>WALY ANTONIO COLON GUZMAN</t>
  </si>
  <si>
    <t>CONST. COLET. AGUA RESID. CAÑADA VISTA</t>
  </si>
  <si>
    <t>KNORTH CONSTRUCCION, SRL</t>
  </si>
  <si>
    <t>CONST. RELEVO Y LINEA IMPULSION ZONA BAJA</t>
  </si>
  <si>
    <t>ARIEL YODERMY CASTILLO</t>
  </si>
  <si>
    <t>CONT. COLECT. AGUA RESID. CAÑADA MIRADOR</t>
  </si>
  <si>
    <t>DE LA CRUZ ROCHITTIS Y ASOCIADOS</t>
  </si>
  <si>
    <t>REPOSICION LINEA AGUA POTABLE JOSE E. KUNHARDT</t>
  </si>
  <si>
    <t>SENOVIA VAZQUEZ CASTILLO</t>
  </si>
  <si>
    <t>CONST. Y PERFORACION DE POZO VARIOS</t>
  </si>
  <si>
    <t>JUAN ANTONIO GUZMAN CARMONA</t>
  </si>
  <si>
    <t>RECONT. MURO PERIMETRAL PARQUEO OFICINA</t>
  </si>
  <si>
    <t>NORBERTO JOSE PEREZ VENTURA</t>
  </si>
  <si>
    <t>REFORZAMIENTO CAMPO DE POZO MUÑOZ AC. PUERTO PLATA</t>
  </si>
  <si>
    <t>INDUEQUIPOS NDC, SRL</t>
  </si>
  <si>
    <t>REHAB., EQUIPAMIENTO EST. BOMBEO AGUAS RESID</t>
  </si>
  <si>
    <t>HIDROTEC, SRL</t>
  </si>
  <si>
    <t>CONST. NUEVA LINEA IMPULSION LA BERENGENA</t>
  </si>
  <si>
    <t>NORBERTO MATA MARTINEZ</t>
  </si>
  <si>
    <t>REH ACUEDUCTO  CANDELON, LA CULEBRA Y BARRANCON</t>
  </si>
  <si>
    <t>JACMIL MICHAEL GARCIA SANTANA</t>
  </si>
  <si>
    <t>HAB. INSTALACIONES FISICAS LABORATORIOS</t>
  </si>
  <si>
    <t>JOSE MANUEL TAVAREZ</t>
  </si>
  <si>
    <t>INST. ELCTROMECANICAS AC. LAS CANAS</t>
  </si>
  <si>
    <t>INGENIEROS CONSTUCTORES Y CONSULTORES SANITARIOS, SRL</t>
  </si>
  <si>
    <t>CONSTRUCCION LINEA DE IMPULSION AC. LAS CANAS</t>
  </si>
  <si>
    <t>INST.  ELCTROMECANICAS AC. MARTIN ALONZO</t>
  </si>
  <si>
    <t>CONSTRUCCION LINEA DE IMPULSION AC. MARTIN ALONZO</t>
  </si>
  <si>
    <t>INGENIROS CONSTRUCTORES Y CONSULTORES SANITARIO, SRL</t>
  </si>
  <si>
    <t>REH LINEA CONDUCCION AC. EL MAMEY LOS HIDALGOS</t>
  </si>
  <si>
    <t>CALVIN ANTONIO SANTIAGO</t>
  </si>
  <si>
    <t>CONST. OBRA DE TOMA AC. SAN MARCOS</t>
  </si>
  <si>
    <t>MARGARITA CECILIA GOMEZ TEJADA</t>
  </si>
  <si>
    <t>INST. LINEA AD. YASICA-TUBAGUA DESDE PALO BLANCO</t>
  </si>
  <si>
    <t>JOHAN MANUEL REYES</t>
  </si>
  <si>
    <t>ELECT. AC. MONTELLANO, LOS CIRUELA, IMBERT, TUBAGUA</t>
  </si>
  <si>
    <t>SARITA &amp; ASOC. , S.A.</t>
  </si>
  <si>
    <t>CONST. GALERIA DE INF. OBRA DE TOMA AC. IMBERT</t>
  </si>
  <si>
    <t>DIOGENES AUGUSTO RAMIREZ MARTINEZ</t>
  </si>
  <si>
    <t>CONSTRUCCION TANQUE DE SAN MARCOS</t>
  </si>
  <si>
    <t>RAMON CARPIO DEL CARMEN</t>
  </si>
  <si>
    <t>REH PLANTA DE TRAT. DEL ACUEDUCTO SOSUA CABARETE</t>
  </si>
  <si>
    <t>RAFAEL ANTONIO VASQUEZ SANTANA</t>
  </si>
  <si>
    <t>CONST. LINEA 4 PANCHO MATEO, MARIA AG. Y LA JAIBA</t>
  </si>
  <si>
    <t>MAGDALENA ALTAGRACIA JIMENEZ</t>
  </si>
  <si>
    <t>CONSTRUCCION ACUEDUCTO DE SABANETA DE YASICA</t>
  </si>
  <si>
    <t>JUAN ANTONIO DEL ROSARIO  GULLEN</t>
  </si>
  <si>
    <t>REH  PLANTA POTABILIZADORA DEL ACUEDUCTO ALTAMIRA</t>
  </si>
  <si>
    <t>JANETT EVELIO POLANCO RIVERA</t>
  </si>
  <si>
    <t xml:space="preserve">REH LINEA IMPULSION ACUEDUCTO CANDELON </t>
  </si>
  <si>
    <t>FRANCISCO ENCARNACION CABRERA</t>
  </si>
  <si>
    <t>ABASTECER DE AGUA POTABLE A LOS CANAS DE IMBERT</t>
  </si>
  <si>
    <t>JOSE MANUEL MARTINEZ CARRAZCO</t>
  </si>
  <si>
    <t>REF.  RED DIST. DOM ARMANDO, T. ALTA Y LOS MAESTROS</t>
  </si>
  <si>
    <t>RAFAEL EMILIO MARMOLEJOS</t>
  </si>
  <si>
    <t>CONST. ACUEDUCTO PALMARITO IMBERT</t>
  </si>
  <si>
    <t>JOSE JAVIER SIERRON ARAUJO</t>
  </si>
  <si>
    <t>REH. PLANTA POTABILIZADORA DEL AC. DE PUERTO PLATA</t>
  </si>
  <si>
    <t>JORGE RAFAEL VELAZQUEZ</t>
  </si>
  <si>
    <t>CONST. ACUEDUCTO DE SABANETA DE CANGREJO</t>
  </si>
  <si>
    <t>CONST. ACUEDUCTO PALMAR GRANDE, LAJAS  Y LA CHINA</t>
  </si>
  <si>
    <t>HECTOR AURELIO MARTINEZ ACOSTA</t>
  </si>
  <si>
    <t>REH Y MANT. EST. BOMBEO MADRE VIEJA Y BELLA VISTA</t>
  </si>
  <si>
    <t>JUAN DE DIOS SANTANA CALERIO Y ASOC</t>
  </si>
  <si>
    <t>CONST. LINEA CONDUCCION DE SABANETA A MONTELLANO</t>
  </si>
  <si>
    <t>LUIS RAFAEL ALMONTE</t>
  </si>
  <si>
    <t>REP. LINEAS SIST. AGUA POTABLE SOSUA PTO. PTA</t>
  </si>
  <si>
    <t>CONST. CALLES, ACERAS Y CONTENES 7 BARRIOS</t>
  </si>
  <si>
    <t>CONSTRUCTORA  KUKY SILVERIO INDUSTRIAL</t>
  </si>
  <si>
    <t>CONST. ASIST AGUA NEG. Y LINEA IMPULSION LUPERON</t>
  </si>
  <si>
    <t>ING. CONSULTORES Y CONTRUCTORES SANITARIO CXA</t>
  </si>
  <si>
    <t>CONST. ACUEDUCTO PALO BANCO YASICA</t>
  </si>
  <si>
    <t>CONST. ALCANTARILLADO SANITARIO ZONA SUR PARTE 22</t>
  </si>
  <si>
    <t>VICTOR MATIAS ENCARNACION</t>
  </si>
  <si>
    <t>CONST. COLEC PRINC LINEA IMPUL RED SANIT ALCANT ZONA ALTA PTO. PTA</t>
  </si>
  <si>
    <t>CONST. EST. BOMB RED SANIT. ALCANT ZONA ALTA PTO. PTA</t>
  </si>
  <si>
    <t>JUAN DE DIOS SANTANA CALERIO</t>
  </si>
  <si>
    <t>CONST. ALCANTARILLADO SANITARIO ZONA SUR PARTE 21</t>
  </si>
  <si>
    <t>EDWIN EVARISTO VALERIO TORRES</t>
  </si>
  <si>
    <t>CONST. ALCANTARILLADO SANITARIO ZONA SUR PARTE 13</t>
  </si>
  <si>
    <t>JOSE OCTAVIANO MATOS CUEVAS</t>
  </si>
  <si>
    <t>LINEA DE ADUCCION DEL MAMEY</t>
  </si>
  <si>
    <t>ALCANTARILLADO SANITARIO PALMA SOLA</t>
  </si>
  <si>
    <t>CARCAMO Y ESTACION DE BOMBEO DEL MALECON</t>
  </si>
  <si>
    <t>MONTOS CUBICADOS</t>
  </si>
  <si>
    <t>OBRAS</t>
  </si>
  <si>
    <t>CONTRATISTAS</t>
  </si>
  <si>
    <t>Nota#11 Relacion Construcion en Proceso</t>
  </si>
  <si>
    <t>Presupuesto trabaja según los pagos realizado y contabilidad registra cuando se cierra la negoción y se ha recibido el activo. Mientras no se cierra las transacciones de los avances a obras y a las compras, el departamento de contabilidad  lo van cargando en las cuantas llamada compras en procesos y avances a obras.</t>
  </si>
  <si>
    <t xml:space="preserve">La diferencia entre el departamento de contabilidad y presupuesto se debe a que  presupuesto manejan un catalogo de cuenta diferentes al sistema de contabilidad </t>
  </si>
  <si>
    <t>Dentro de los activos, no existe una aprtidad relacionada con sofware, ni licenciascon vigencias de mas de 12 meses</t>
  </si>
  <si>
    <t>Nota: entre el Sistema de Contabilidad y el Sistema de Administracion de Bienes (SIAB), se refleja una diferencia con relacion a los activos fijos y la depreciacion, debido a que el sistema del SIAB no tiene una cuenta de activo donde se puedan cargar los acueductos, los cuales son la fuente de la corporacion.</t>
  </si>
  <si>
    <t>Prop. planta y equipos neto</t>
  </si>
  <si>
    <t>Saldo al final del periodo</t>
  </si>
  <si>
    <t>Retiros</t>
  </si>
  <si>
    <t>Cargo del periodo</t>
  </si>
  <si>
    <t xml:space="preserve">Dep. Acum. al inicio del periodo  </t>
  </si>
  <si>
    <t>Transferencias</t>
  </si>
  <si>
    <t>otros</t>
  </si>
  <si>
    <t>Adiciones</t>
  </si>
  <si>
    <t xml:space="preserve">Costos de adquisición  </t>
  </si>
  <si>
    <t>Contruciones en Proceso</t>
  </si>
  <si>
    <t>Equipo Transp y otros</t>
  </si>
  <si>
    <t>Mob. Y equipo de ofic.</t>
  </si>
  <si>
    <t>Maq. Y Equipos</t>
  </si>
  <si>
    <t>Edif. Y componente</t>
  </si>
  <si>
    <t>Infraestructura</t>
  </si>
  <si>
    <t>Terreno</t>
  </si>
  <si>
    <t>Total, Propiedad Planta y Equipos</t>
  </si>
  <si>
    <t xml:space="preserve">Depreciación acumulada                      </t>
  </si>
  <si>
    <t xml:space="preserve">Propiedad Planta y Equipos          </t>
  </si>
  <si>
    <t xml:space="preserve">Descripción                                                                            </t>
  </si>
  <si>
    <t>Nota#11 Propiedad Planta y Equipos</t>
  </si>
  <si>
    <r>
      <t xml:space="preserve">Seguro Fidelidad 3D                                                                      </t>
    </r>
    <r>
      <rPr>
        <u/>
        <sz val="12"/>
        <color theme="1"/>
        <rFont val="Arial"/>
        <family val="2"/>
      </rPr>
      <t xml:space="preserve">   </t>
    </r>
  </si>
  <si>
    <t xml:space="preserve">Seguro Responsabilidad Civil                                                     </t>
  </si>
  <si>
    <t>Seguro Incendio</t>
  </si>
  <si>
    <t>Seguro de Vehículos</t>
  </si>
  <si>
    <t xml:space="preserve">         </t>
  </si>
  <si>
    <t xml:space="preserve">Pagos por Anticipados:   </t>
  </si>
  <si>
    <t xml:space="preserve">Descripción                                                                                     </t>
  </si>
  <si>
    <t>Nota #10 Los Pagos por Anticipados</t>
  </si>
  <si>
    <t>Inventario de Material Gastable de Oficina</t>
  </si>
  <si>
    <t xml:space="preserve">Inventarios de Materiales en  Almacén                                                          </t>
  </si>
  <si>
    <t>Inventarios para consumo y prestacion de servicio</t>
  </si>
  <si>
    <t>Nota #9 Inventarios</t>
  </si>
  <si>
    <t xml:space="preserve">Nota: dentro del sistema de facturación las instituciones públicas están como Oficiales en una base de 50 mil usuarios, por lo que se le dificulta al departamento de facturacion tener a mano el desglose de esta. Muchas de las instituciones funcionan en propiedad privada y la factura se emiten a nombra del propietario de la localidad.
</t>
  </si>
  <si>
    <r>
      <t xml:space="preserve">Otras Cuentas Por Cobrar                                          </t>
    </r>
    <r>
      <rPr>
        <u/>
        <sz val="12"/>
        <color theme="1"/>
        <rFont val="Arial"/>
        <family val="2"/>
      </rPr>
      <t xml:space="preserve">                </t>
    </r>
  </si>
  <si>
    <t>Avance a Trabajos</t>
  </si>
  <si>
    <t xml:space="preserve">Avance a Obras                                                                 </t>
  </si>
  <si>
    <t>Transferencia por Cobrar Ministerio de Salud Publica</t>
  </si>
  <si>
    <t xml:space="preserve">Sin Fines de Lucro (ONG)                                                     </t>
  </si>
  <si>
    <t xml:space="preserve">Sector Comercial                                                            </t>
  </si>
  <si>
    <t>Cuenta por Cobrar a Corto Plazo:</t>
  </si>
  <si>
    <t>Nota #8 Cuenta por Cobrar a Corto Plazo</t>
  </si>
  <si>
    <t>Total  Equivalentes de Efectivo en Banreservas y Caja Chica</t>
  </si>
  <si>
    <t xml:space="preserve">Caja chica Depto. de Saneamiento                                                    </t>
  </si>
  <si>
    <t>Caja Chica de Laboratorio</t>
  </si>
  <si>
    <t xml:space="preserve">Caja Chica Tesorería de Calidad                                                  </t>
  </si>
  <si>
    <t>Caja Chica Dirección General</t>
  </si>
  <si>
    <t>Cta Unica SIGEF 999-509700-0</t>
  </si>
  <si>
    <r>
      <t xml:space="preserve">Cta Banreservas (Corte y Rec. # 070-006272-6)                  </t>
    </r>
    <r>
      <rPr>
        <u/>
        <sz val="12"/>
        <color rgb="FF000000"/>
        <rFont val="Arial"/>
        <family val="2"/>
      </rPr>
      <t xml:space="preserve">       </t>
    </r>
  </si>
  <si>
    <t xml:space="preserve">Cta Banreserva (Servicio de Recaudo #070-005071-8)            </t>
  </si>
  <si>
    <t xml:space="preserve">Cta Especial Banreservas cta. 070-005078-7                              </t>
  </si>
  <si>
    <t xml:space="preserve">Cuenta Banreservas Institucional cta. 070-005011-6            </t>
  </si>
  <si>
    <t xml:space="preserve">Descripción: Fondos Usos Institucionales                                                                                   </t>
  </si>
  <si>
    <t>Nota #7 Equivalentes de efectivo.</t>
  </si>
  <si>
    <t>El método de amortización, la vida útil y el valor residual son revisados anualmente, si existe evidencia de algún cambio 
y se ajustan, si es necesario.</t>
  </si>
  <si>
    <t>La vida útil estimada de las licencias, programas y software abarca un período de 5 a 10 años.</t>
  </si>
  <si>
    <t>La amortización es reconocida en el resultado sobre la base del método de línea recta.</t>
  </si>
  <si>
    <r>
      <rPr>
        <b/>
        <sz val="12"/>
        <color theme="1"/>
        <rFont val="Arial"/>
        <family val="2"/>
      </rPr>
      <t>Amortización</t>
    </r>
    <r>
      <rPr>
        <sz val="12"/>
        <color theme="1"/>
        <rFont val="Arial"/>
        <family val="2"/>
      </rPr>
      <t xml:space="preserve"> La amortización se calcula sobre el monto depreciable, que corresponde al costo de un activo menos su 
valor residual.</t>
    </r>
  </si>
  <si>
    <t>Los desembolsos posteriores son capitalizados solo cuando aumentan los beneficios económicos futuros incorporados en el activo específico relacionado con dichos desembolsos.</t>
  </si>
  <si>
    <t xml:space="preserve">Desembolsos posteriores </t>
  </si>
  <si>
    <t>Los métodos de depreciación, la vida útil y los valores residuales son revisados anualmente y se ajustan si es 
necesario.</t>
  </si>
  <si>
    <r>
      <t xml:space="preserve">4 Años </t>
    </r>
    <r>
      <rPr>
        <b/>
        <sz val="12"/>
        <color theme="1"/>
        <rFont val="Arial"/>
        <family val="2"/>
      </rPr>
      <t>-</t>
    </r>
    <r>
      <rPr>
        <sz val="12"/>
        <color theme="1"/>
        <rFont val="Arial"/>
        <family val="2"/>
      </rPr>
      <t>10 Años</t>
    </r>
  </si>
  <si>
    <t>Mobiliarios y equipos</t>
  </si>
  <si>
    <t>Vida Útil</t>
  </si>
  <si>
    <r>
      <t>Tipo de Activo</t>
    </r>
    <r>
      <rPr>
        <b/>
        <sz val="12"/>
        <color rgb="FF000000"/>
        <rFont val="Arial"/>
        <family val="2"/>
      </rPr>
      <t xml:space="preserve"> </t>
    </r>
  </si>
  <si>
    <t>Años de:</t>
  </si>
  <si>
    <t>El estimado de vida útil de los mobiliarios y equipos, es como sigue:</t>
  </si>
  <si>
    <t>Los elementos de mobiliarios y equipos se deprecian desde la fecha en la que estén instalados y listos para su uso o en 
el caso de activos construidos internamente, desde la fecha que el activo esté completado y en condiciones de ser usado.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</si>
  <si>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</si>
  <si>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La depreciación se calcula sobre el monto depreciable, que corresponde al costo de un activo u otro monto que se sustituye por el costo menos su valor residual.</t>
  </si>
  <si>
    <t>Depreciación</t>
  </si>
  <si>
    <r>
      <t xml:space="preserve">Los desembolsos posteriores se capitalizan solo si es probable que </t>
    </r>
    <r>
      <rPr>
        <sz val="12"/>
        <color rgb="FF282828"/>
        <rFont val="Arial"/>
        <family val="2"/>
      </rPr>
      <t>La Corporación de Acueductos y Alcantarillados de Puerto Plata (CORAAPPLATA),</t>
    </r>
    <r>
      <rPr>
        <sz val="12"/>
        <color theme="1"/>
        <rFont val="Arial"/>
        <family val="2"/>
      </rPr>
      <t xml:space="preserve"> reciba los beneficios económicos futuros asociados con los costos. Las reparaciones y mantenimientos continuos se registran como gastos en resultados cuando se incurren.</t>
    </r>
  </si>
  <si>
    <t xml:space="preserve"> Costos posteriores</t>
  </si>
  <si>
    <t>Las partidas de mobiliarios y equipos son medidas al costo de adquisición menos la depreciación acumulada y pérdidas por deterioro. Si las partes significativas de un elemento de mobiliarios y equipos tiene vida útil diferente, se contabiliza como elementos separados de mobiliarios y equipos. Cualquier ganancia o pérdida procedente de la disposición de un elemento de mobiliarios y equipos (calculada como la diferencia entre el valor obtenido de la disposición y el valor en libros del activo) se reconoce en resultados. Para los activos de la institucion utilizamos el Sistema de Administrativo de Bienes (SIAB) basado sobre la NICSP 12.</t>
  </si>
  <si>
    <t xml:space="preserve">Reconocimiento y medición </t>
  </si>
  <si>
    <t>Propiedad, mobiliario y equipos</t>
  </si>
  <si>
    <t xml:space="preserve">Los pasivos son dados de baja cuando los compromisos son saldados o expira el compromiso. </t>
  </si>
  <si>
    <t>Los pasivos son reconocidos cuando se ha generado el cargo por el servicio brindado, independientemente del momento en el que se realiza el pago.</t>
  </si>
  <si>
    <t xml:space="preserve">Cuentas por cobrar y por pagar </t>
  </si>
  <si>
    <t>Hasta el momento contabilidad no realiza esta medición por lo que ya hemos notificado o explicamos, mis cuantas contables son basada a un sistema empresarial privado y el presupuesto a un sistema de cuentas gubernamental.</t>
  </si>
  <si>
    <t>Inventarios de materiales de oficina</t>
  </si>
  <si>
    <t>Aquí se detalla todo lo relacionado con las principales Políticas Contables significativas como podría ser, sin que esta enumeración se considere limitativa.</t>
  </si>
  <si>
    <t>Nota#6 Resumen de Políticas Contables significativas</t>
  </si>
  <si>
    <t>Los Estados Financieros se elaboran sobre la base del costo histórico, a excepción de los terrenos y edificios los cuales son valuados mediante tasaciones realizadas por un experto externo.</t>
  </si>
  <si>
    <t xml:space="preserve">Nota #5 Base de medición </t>
  </si>
  <si>
    <r>
      <t>La Corporación de Acueductos y Alcantarillados de Puerto Plata (CORAAPPLATA),</t>
    </r>
    <r>
      <rPr>
        <sz val="12"/>
        <color theme="1"/>
        <rFont val="Arial"/>
        <family val="2"/>
      </rPr>
      <t xml:space="preserve"> reconoce las transferencias entre los niveles de la jerarquía del valor razonable al final del periodo sobre el que se informa en el momento en que ocurrió el cambio.</t>
    </r>
  </si>
  <si>
    <t>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t>
  </si>
  <si>
    <t>Nivel 3: Datos para el activo o pasivo que no se basan en datos de mercados observables (variables no observables).</t>
  </si>
  <si>
    <t>Nivel 2: Datos diferentes de los precios cotizados incluidos en el Nivel 1 que sean observados para el activo o pasivo, ya sea directa (precios) o indirectamente (derivados de los precios).</t>
  </si>
  <si>
    <t>Nivel 1: Precios (no-ajustados) en mercados activos para activos o pasivos idénticos,</t>
  </si>
  <si>
    <t>Los valores se clasifican en niveles distintos dentro de una jerarquía como sigue:</t>
  </si>
  <si>
    <t>Si el mercado para un activo o pasivo no es activo, la entidad establecerá el valor razonable utilizando una técnica de valoración. Con ésta se busca establecer cuál será el precio de una transacción realizada a la fecha de medición.</t>
  </si>
  <si>
    <r>
      <t xml:space="preserve">Cuando se mide el valor razonable de un activo o pasivo, </t>
    </r>
    <r>
      <rPr>
        <sz val="12"/>
        <color rgb="FF282828"/>
        <rFont val="Arial"/>
        <family val="2"/>
      </rPr>
      <t>La Corporación de Acueductos y Alcantarillados de Puerto Plata (CORAAPPLATA)</t>
    </r>
    <r>
      <rPr>
        <sz val="12"/>
        <color theme="1"/>
        <rFont val="Arial"/>
        <family val="2"/>
      </rPr>
      <t xml:space="preserve"> utiliza siempre que sea posible, precios cotizados en un mercado activo.</t>
    </r>
  </si>
  <si>
    <t>La entidad cuenta con un marco de control establecido en relación con el cálculo de los valores razonables y tiene la responsabilidad general por la supervisión de todas las mediciones significativas de este, incluyendo los de Niveles 3.</t>
  </si>
  <si>
    <t>Medición de los valores razonables.</t>
  </si>
  <si>
    <t>Las estimaciones y supuestos relevantes son revisados regularmente, las cuales son reconocidas prospectivamente.</t>
  </si>
  <si>
    <t>La preparación de los Estados Financieros de confirmada con las NICSP requiere que la administración realice juicios, estimaciones y supuestos que afectan la aplicación de las Políticas Contable y los montos de activos, pasivos, ingresos y gastos reportados. Los resultados reales pueden diferir de estas estimaciones.</t>
  </si>
  <si>
    <t>Nota #4 Uso de estimados y Juicios</t>
  </si>
  <si>
    <t>Los Estados Financieros están presentados en pesos dominicanos (RD$) moneda de curso legal en República Dominicana.</t>
  </si>
  <si>
    <t xml:space="preserve">Nota # 3 Moneda funcional y de presentación </t>
  </si>
  <si>
    <t>La emisión y aprobación final de los Estados Financieros es autorizada por los funcionarios de alto nivel de la Institución.</t>
  </si>
  <si>
    <t>La Corporación de Acueductos y Alcantarillados de Puerto Plata (CORAAPPLATA), presenta su presupuesto aprobado según la base contable de efectivo y los Estados Financieros sobre la base de lo percibido conforme a las estipulaciones de la NICSP 24 “Presentación de Información del Presupuesto en los Estados Financieros”.</t>
  </si>
  <si>
    <t>Los Estados Financieros han sido preparados de conformidad con las Normas Internacionales de Contabilidad del Sector Público (NICSP), adoptadas por la Dirección General de Contabilidad Gubernamental de la República Dominicana (DIGECOG).</t>
  </si>
  <si>
    <t xml:space="preserve">Nota #2 Base de presentación </t>
  </si>
  <si>
    <t>Enc. Contabilidad</t>
  </si>
  <si>
    <t xml:space="preserve">Contadora </t>
  </si>
  <si>
    <t xml:space="preserve">Nancy Gonzalez                               </t>
  </si>
  <si>
    <t>Director Administrativo y Financiero</t>
  </si>
  <si>
    <t>Presidente del Consejo</t>
  </si>
  <si>
    <t xml:space="preserve">Otto Manuel Gomez Sanchez                                         </t>
  </si>
  <si>
    <t>Director General CORAAPPLATA</t>
  </si>
  <si>
    <t xml:space="preserve">Nombre </t>
  </si>
  <si>
    <r>
      <t xml:space="preserve">La Corporación de Acueductos y Alcantarillados de Puerto Plata (CORAAPPLATA), fue </t>
    </r>
    <r>
      <rPr>
        <sz val="12"/>
        <color rgb="FF000000"/>
        <rFont val="Arial"/>
        <family val="2"/>
      </rPr>
      <t>creada</t>
    </r>
    <r>
      <rPr>
        <sz val="12"/>
        <color rgb="FFFF0000"/>
        <rFont val="Arial"/>
        <family val="2"/>
      </rPr>
      <t xml:space="preserve"> </t>
    </r>
    <r>
      <rPr>
        <sz val="12"/>
        <color rgb="FF282828"/>
        <rFont val="Arial"/>
        <family val="2"/>
      </rPr>
      <t>mediante la Ley 142-97, para brindar a la provincia de Puerto Plata servicios de agua potable, alcantarillado y saneamiento con calidad, eficiencia y eficacia, elevando el nivel de vida de la población y la satisfacción de los clientes a partir del compromiso medioambiental sustentable, siendo una corporación que se desarrolla con un capital humano competente, motivado y comprometido.</t>
    </r>
  </si>
  <si>
    <r>
      <t xml:space="preserve">Nota #1 Entidad </t>
    </r>
    <r>
      <rPr>
        <b/>
        <sz val="12"/>
        <color rgb="FF000000"/>
        <rFont val="Times New Roman"/>
        <family val="1"/>
      </rPr>
      <t>E</t>
    </r>
    <r>
      <rPr>
        <b/>
        <sz val="12"/>
        <color theme="1"/>
        <rFont val="Times New Roman"/>
        <family val="1"/>
      </rPr>
      <t>conómica</t>
    </r>
  </si>
  <si>
    <t>NOTAS A LOS ESTADOS FINANCIEROS</t>
  </si>
  <si>
    <t>Regalia por pagar</t>
  </si>
  <si>
    <t>SANTA PETRONILA DE LA CRUZ</t>
  </si>
  <si>
    <t>Contribuciones a la Tesoreria de la Seguridad Social</t>
  </si>
  <si>
    <t>,</t>
  </si>
  <si>
    <t xml:space="preserve"> Tomas Emilio Duran Garden
Director General</t>
  </si>
  <si>
    <t>Marino Antonio Jimenez de la Cruz
Director Administrativo Financiero.</t>
  </si>
  <si>
    <t>QUACON, SRL</t>
  </si>
  <si>
    <t>LINEA COLECTORA AGUA RESIDUALES C/LOS LLIBRES</t>
  </si>
  <si>
    <t>CONSTRUCTORA NARBERT, SRL</t>
  </si>
  <si>
    <t>AMP. AC. CSAMU, LOS DOMINGUEZ, CHAVON Y LOS PALOMO</t>
  </si>
  <si>
    <t>NARKA SOLUCIONES ELECTRICAS, SRL</t>
  </si>
  <si>
    <t>RED. AB. AGUA LA GRA. CHRAMICO Y LA PIEDRA SOSUA</t>
  </si>
  <si>
    <t>PEDRO ALEJANDRO ALMONTE SANDOVAL</t>
  </si>
  <si>
    <t>CONST. ACUED. PALMAR GRANDE ALTAMIRA</t>
  </si>
  <si>
    <t>DEPOSITO FERRETERO</t>
  </si>
  <si>
    <t>IMPRESOS LABOMBRA GOMEZ</t>
  </si>
  <si>
    <t>TECNI CARIBE DOMINICANA, S.A</t>
  </si>
  <si>
    <t>TONY RODAMIENTOS</t>
  </si>
  <si>
    <t>ING. EDGAR M ARTINEZ S.R.L</t>
  </si>
  <si>
    <t>RENZO AUTO PARTS, S.R.L</t>
  </si>
  <si>
    <t>GARCIA Y LLERANDI, S.A.S</t>
  </si>
  <si>
    <t>ANMISA GROUP, S.R.L</t>
  </si>
  <si>
    <t>REYES &amp; MARTINEZ, S.R.L</t>
  </si>
  <si>
    <t>Retenciones 27% Remesas al Exterior</t>
  </si>
  <si>
    <t>Depreciación Infraestructura</t>
  </si>
  <si>
    <t xml:space="preserve">Estado de Comparación de los Importes Presupuestados y Realizados </t>
  </si>
  <si>
    <t>Presupuesto sobre la Base de Efectivo</t>
  </si>
  <si>
    <t>(Clasificación de Ingresos y Gastos por Objeto)</t>
  </si>
  <si>
    <t>Concepto</t>
  </si>
  <si>
    <t>Presupuesto Reformado
 (A)</t>
  </si>
  <si>
    <t>Presupuesto Ejecutado
 (B)</t>
  </si>
  <si>
    <t>% de Variac Ejecución (C=B/A)</t>
  </si>
  <si>
    <t>Variación
 (D=A-B)</t>
  </si>
  <si>
    <t>Ingresos totales</t>
  </si>
  <si>
    <t>Impuestos</t>
  </si>
  <si>
    <t>Contribuciones Sociales</t>
  </si>
  <si>
    <t>Donaciones</t>
  </si>
  <si>
    <t>Ingresos por contraprestación</t>
  </si>
  <si>
    <t>Otros ingresos</t>
  </si>
  <si>
    <t>Venta de activos no financieros</t>
  </si>
  <si>
    <t>Activos financieros con fines de política</t>
  </si>
  <si>
    <t>Ingresos a especificar</t>
  </si>
  <si>
    <t>Disminución de activos financieros</t>
  </si>
  <si>
    <t>Gastos totales</t>
  </si>
  <si>
    <t>Remuneraciones y contribuciones</t>
  </si>
  <si>
    <t>Contratación de servicios</t>
  </si>
  <si>
    <t>Materiales y suministros</t>
  </si>
  <si>
    <t>Transferencias corrientes</t>
  </si>
  <si>
    <t>Transferencias de capital</t>
  </si>
  <si>
    <t>Bienes muebles, inmuebles e intangibles</t>
  </si>
  <si>
    <t>Obras</t>
  </si>
  <si>
    <t>Adquisición de Activos Financieros con fines de Políticas</t>
  </si>
  <si>
    <t>otros gastos</t>
  </si>
  <si>
    <t>Tomas Emilio Duran Garden</t>
  </si>
  <si>
    <t>Saldo al 31 de diciembre de 2024</t>
  </si>
  <si>
    <t xml:space="preserve">Diana Polanco de Villaman                   </t>
  </si>
  <si>
    <t>El presupuesto se aprueba según la base contable de efectivo siguiendo una clasificación de pago por funciones. El presupuesto aprobado cubre el periodo fiscal que va desde el 1ro., de enero hasta el 31 de Diciembre del 2025 y es incluido como información suplementaria en los Estados Financieros y sus Notas.</t>
  </si>
  <si>
    <r>
      <t xml:space="preserve">               Diana Polanco de Villaman</t>
    </r>
    <r>
      <rPr>
        <b/>
        <sz val="13"/>
        <rFont val="Times New Roman"/>
        <family val="1"/>
      </rPr>
      <t xml:space="preserve">
                Enc. Contabilidad</t>
    </r>
  </si>
  <si>
    <r>
      <t xml:space="preserve">               </t>
    </r>
    <r>
      <rPr>
        <b/>
        <sz val="13"/>
        <rFont val="Times New Roman"/>
        <family val="1"/>
      </rPr>
      <t>Diana Polanco de Villaman
                Enc. Contabilidad</t>
    </r>
  </si>
  <si>
    <r>
      <t xml:space="preserve">  </t>
    </r>
    <r>
      <rPr>
        <b/>
        <sz val="13"/>
        <rFont val="Times New Roman"/>
        <family val="1"/>
      </rPr>
      <t>Diana Polanco de Villaman
       Enc. Contabilidad</t>
    </r>
  </si>
  <si>
    <r>
      <t xml:space="preserve">  </t>
    </r>
    <r>
      <rPr>
        <b/>
        <sz val="13"/>
        <rFont val="Times New Roman"/>
        <family val="1"/>
      </rPr>
      <t>Diana Polanco de Villaman
Enc. Contabilidad</t>
    </r>
  </si>
  <si>
    <r>
      <rPr>
        <b/>
        <u val="singleAccounting"/>
        <sz val="13"/>
        <rFont val="Times New Roman"/>
        <family val="1"/>
      </rPr>
      <t>Nancy M. Gonzalez Sandoval</t>
    </r>
    <r>
      <rPr>
        <b/>
        <sz val="13"/>
        <rFont val="Times New Roman"/>
        <family val="1"/>
      </rPr>
      <t xml:space="preserve">
Contadora</t>
    </r>
  </si>
  <si>
    <t xml:space="preserve">  CORPORACION DE ACUEDUCTOS Y ALCANTARILLADOS DE PUERTO PLATA</t>
  </si>
  <si>
    <t>CORPORACION DE ACUEDUCTOS Y ALCANTARILLADOS DE PUERTO PLATA</t>
  </si>
  <si>
    <t xml:space="preserve"> CORPORACION DE ACUEDUCTOS Y ALCANTARILLADOS DE PUERTO PLATA</t>
  </si>
  <si>
    <t>Marino Antonio Jimenez de la Cruz</t>
  </si>
  <si>
    <t>EMPRESAS GIPPY, SRL</t>
  </si>
  <si>
    <t>LA ANTILLANA COMERCIAL, S A</t>
  </si>
  <si>
    <t>PUERTO PLATA DE ELECTRICIDAD</t>
  </si>
  <si>
    <t xml:space="preserve">NOTA:  La Retenciones del 5%, el 18%, 2% y la del 10% ley 557-05 están acumulada debido a que estamos a la espera de una rectificativa por aprobar en la DGII solicitada por nuestra institución en fecha 29 de octubre 2024, ya que daba negativo a pagar y aun no hemos tenido respuesta por falta de conocimientos de la DGII en puerto plata y las retenciones registradas vía los libramientos de los Pagos en SIGEF. 
Con relación al CODIA, ley 6/86 y Garantía se están haciendo un análisis entre los departamentos de planificación y desarrollo, fiscalización de obra y contabilidad, respecto a obras que se encuentran en etapa de terminación y que ya se han hecho pagos sobre estas retenciones y que deben ser ajustada (las retenciones) para presentar monto actualizado.
Sobre RTVD también se estará realizando un análisis de por que al final de cierre quedaron esos montos acumulados, los cuales ya para el semestre junio 2025 no se reflejara. </t>
  </si>
  <si>
    <r>
      <rPr>
        <b/>
        <sz val="12"/>
        <color theme="1"/>
        <rFont val="Arial"/>
        <family val="2"/>
      </rPr>
      <t>Nota</t>
    </r>
    <r>
      <rPr>
        <sz val="12"/>
        <color theme="1"/>
        <rFont val="Arial"/>
        <family val="2"/>
      </rPr>
      <t>:  los otros ingresos se componen de la siguientes partidas; corte y reconexión, aprobación de plano. cambio de nombre, fianza, contratos y acometida.</t>
    </r>
  </si>
  <si>
    <r>
      <t xml:space="preserve">Nota: </t>
    </r>
    <r>
      <rPr>
        <sz val="13"/>
        <rFont val="Arial"/>
        <family val="2"/>
      </rPr>
      <t xml:space="preserve">La variacion entre contabilidad y presupuesto, se debe  a que contabilidad registra las revervas realizadas para la preataciones.
</t>
    </r>
  </si>
  <si>
    <t>Nota: La variacion entre contabilidad y presupuesto en el gasto, se debe  a que contabilidad registra el cloro y sulfato (sacado de Inventerio) utilizado en los acuedutos  como nuestro costo de venta.</t>
  </si>
  <si>
    <r>
      <t xml:space="preserve">  </t>
    </r>
    <r>
      <rPr>
        <b/>
        <sz val="12"/>
        <rFont val="Times New Roman"/>
        <family val="1"/>
      </rPr>
      <t>Diana Polanco de Villaman
Enc. Contabilidad</t>
    </r>
  </si>
  <si>
    <r>
      <rPr>
        <b/>
        <u val="singleAccounting"/>
        <sz val="12"/>
        <rFont val="Times New Roman"/>
        <family val="1"/>
      </rPr>
      <t>Nancy M. Gonzalez Sandoval</t>
    </r>
    <r>
      <rPr>
        <b/>
        <sz val="12"/>
        <rFont val="Times New Roman"/>
        <family val="1"/>
      </rPr>
      <t xml:space="preserve">
Contadora </t>
    </r>
  </si>
  <si>
    <t>Del ejercicio terminado al 30 de Abril del 2025</t>
  </si>
  <si>
    <t>Al 30 de Abril de 2025</t>
  </si>
  <si>
    <t>Del ejercicio terminado al 30 de Abril 2025</t>
  </si>
  <si>
    <t>Saldo al 30 de Abril de 2025</t>
  </si>
  <si>
    <r>
      <rPr>
        <b/>
        <sz val="12"/>
        <color rgb="FF231F20"/>
        <rFont val="Avenir Next LT Pro"/>
        <family val="2"/>
      </rPr>
      <t>Resultado financiero (1-2)</t>
    </r>
  </si>
  <si>
    <t>Durante el Año Terminado el 31 de Abril 2025</t>
  </si>
  <si>
    <t>Al 30 de abril del 2025, los principales funcionarios de La Corporación de Acueductos y Alcantarillados de Puerto Plata (CORAAPPLATA) son los siguientes:</t>
  </si>
  <si>
    <r>
      <t xml:space="preserve">Al 30 de abril del 2025, las cuentas bancarias presentan los siguientes balances </t>
    </r>
    <r>
      <rPr>
        <b/>
        <sz val="12"/>
        <color theme="1"/>
        <rFont val="Arial"/>
        <family val="2"/>
      </rPr>
      <t>RD$ 551,539,252.</t>
    </r>
    <r>
      <rPr>
        <sz val="12"/>
        <color theme="1"/>
        <rFont val="Arial"/>
        <family val="2"/>
      </rPr>
      <t>. Según Detalle:</t>
    </r>
  </si>
  <si>
    <r>
      <t xml:space="preserve">Al 30 de abril del 2025, la partida de Cuentas por Cobrar comprende las siguientes partidas; el cobro del servicio brindado como corporación a los diferentes usuarios, los avances a la las obras en ejecución, compras en proceso, avance a trabajos de averías, reparación y mantenimiento de equipos y acueductos, la cuenta por cobrar empleados por descuentos dejados de aplicar en su momento por nomina, y otras cuentas por cobrar por monto pagado de más a proveedores, los balances ascendentes a </t>
    </r>
    <r>
      <rPr>
        <b/>
        <sz val="12"/>
        <color theme="1"/>
        <rFont val="Arial"/>
        <family val="2"/>
      </rPr>
      <t>RD$ 2,240,654,224.</t>
    </r>
    <r>
      <rPr>
        <sz val="12"/>
        <color theme="1"/>
        <rFont val="Arial"/>
        <family val="2"/>
      </rPr>
      <t xml:space="preserve">  según se detalla:</t>
    </r>
  </si>
  <si>
    <r>
      <t>Al 30 de abril del 2025 la cuenta de Inventarios de Bienes y Suministros está compuesta por la 
existencia de bienes para uso interno de la Corporación de Acueducto y Alcantarillado Puerto plata (Coraapplata</t>
    </r>
    <r>
      <rPr>
        <b/>
        <sz val="12"/>
        <color rgb="FF000000"/>
        <rFont val="Arial"/>
        <family val="2"/>
      </rPr>
      <t>)</t>
    </r>
    <r>
      <rPr>
        <sz val="12"/>
        <color rgb="FF000000"/>
        <rFont val="Arial"/>
        <family val="2"/>
      </rPr>
      <t>,</t>
    </r>
    <r>
      <rPr>
        <sz val="12"/>
        <color rgb="FFFF0000"/>
        <rFont val="Arial"/>
        <family val="2"/>
      </rPr>
      <t xml:space="preserve"> </t>
    </r>
    <r>
      <rPr>
        <sz val="12"/>
        <color theme="1"/>
        <rFont val="Arial"/>
        <family val="2"/>
      </rPr>
      <t xml:space="preserve">adquiridos para el mantenimiento y Reparación de Acueductos y Alcantarillado de la Provincia y sus municipios a </t>
    </r>
    <r>
      <rPr>
        <b/>
        <sz val="12"/>
        <color theme="1"/>
        <rFont val="Arial"/>
        <family val="2"/>
      </rPr>
      <t>RD$ 4,873,018.</t>
    </r>
    <r>
      <rPr>
        <sz val="12"/>
        <color theme="1"/>
        <rFont val="Arial"/>
        <family val="2"/>
      </rPr>
      <t xml:space="preserve"> Según se detalla:</t>
    </r>
  </si>
  <si>
    <r>
      <t xml:space="preserve">Al 30 de abril del 2025 la cuenta de Gastos Pagados por anticipados disponible está compuesta 
por los seguros pagados por anticipados de vehículos, Propiedad, Incendio y   Fianzas de los bienes de la Corporación de Acueducto y Alcantarillado Puerto plata (Coraapplata), a </t>
    </r>
    <r>
      <rPr>
        <b/>
        <sz val="12"/>
        <color theme="1"/>
        <rFont val="Arial"/>
        <family val="2"/>
      </rPr>
      <t>RD$ 542,252.</t>
    </r>
    <r>
      <rPr>
        <sz val="12"/>
        <color theme="1"/>
        <rFont val="Arial"/>
        <family val="2"/>
      </rPr>
      <t xml:space="preserve"> Según se detalla:</t>
    </r>
  </si>
  <si>
    <r>
      <t xml:space="preserve">Al 30 de abril del 2025, los balances de las cuentas de Activos No Financieros (Neto) son de 
</t>
    </r>
    <r>
      <rPr>
        <b/>
        <sz val="12"/>
        <color theme="1"/>
        <rFont val="Arial"/>
        <family val="2"/>
      </rPr>
      <t>RD$ 1,193,813,442.</t>
    </r>
    <r>
      <rPr>
        <sz val="12"/>
        <color theme="1"/>
        <rFont val="Arial"/>
        <family val="2"/>
      </rPr>
      <t>, según detalle:</t>
    </r>
  </si>
  <si>
    <t>AGUSTIN DE LA ROSA GARCIA</t>
  </si>
  <si>
    <t>ARIEL DE JESUS HEREDIA</t>
  </si>
  <si>
    <t>EDINSON EMILIO BIDO MONTILLA</t>
  </si>
  <si>
    <t>LUIS MIGUEL SEVERINO SUERO</t>
  </si>
  <si>
    <t>MARKELY LISBETH NUÑEZ</t>
  </si>
  <si>
    <t>MIOSOTIS DE LEON DE LA CRUZ</t>
  </si>
  <si>
    <t>RICARDO VARGAS</t>
  </si>
  <si>
    <t>ROSA AMERICA SANTOS VASQUEZ</t>
  </si>
  <si>
    <r>
      <t xml:space="preserve">Las cuentas por pagar a corto plazo  al 30 de abril del 2025, son de </t>
    </r>
    <r>
      <rPr>
        <b/>
        <sz val="12"/>
        <color theme="1"/>
        <rFont val="Arial"/>
        <family val="2"/>
      </rPr>
      <t xml:space="preserve">RD$ 890,636. </t>
    </r>
    <r>
      <rPr>
        <sz val="12"/>
        <color theme="1"/>
        <rFont val="Arial"/>
        <family val="2"/>
      </rPr>
      <t>Según detalle:</t>
    </r>
  </si>
  <si>
    <r>
      <t xml:space="preserve">Un detalle de la Retenciones y Acumulaciones por Pagar al 30 de abril 2025, son de </t>
    </r>
    <r>
      <rPr>
        <b/>
        <sz val="12"/>
        <rFont val="Arial"/>
        <family val="2"/>
      </rPr>
      <t xml:space="preserve">RD $138,604,372                                                                                                                                       . </t>
    </r>
    <r>
      <rPr>
        <sz val="12"/>
        <rFont val="Arial"/>
        <family val="2"/>
      </rPr>
      <t xml:space="preserve">Según detalle:             </t>
    </r>
  </si>
  <si>
    <r>
      <rPr>
        <sz val="12"/>
        <rFont val="Arial"/>
        <family val="2"/>
      </rPr>
      <t xml:space="preserve">Un detalle de Otros Pasivos Corrientes al 30 de abril 2025, son de </t>
    </r>
    <r>
      <rPr>
        <b/>
        <sz val="12"/>
        <rFont val="Arial"/>
        <family val="2"/>
      </rPr>
      <t>RD</t>
    </r>
    <r>
      <rPr>
        <sz val="12"/>
        <color theme="1"/>
        <rFont val="Arial"/>
        <family val="2"/>
      </rPr>
      <t xml:space="preserve"> $</t>
    </r>
    <r>
      <rPr>
        <b/>
        <sz val="12"/>
        <color theme="1"/>
        <rFont val="Arial"/>
        <family val="2"/>
      </rPr>
      <t xml:space="preserve"> 15,162,254.</t>
    </r>
    <r>
      <rPr>
        <sz val="12"/>
        <color theme="1"/>
        <rFont val="Arial"/>
        <family val="2"/>
      </rPr>
      <t xml:space="preserve"> 
Según detalle:</t>
    </r>
  </si>
  <si>
    <r>
      <rPr>
        <sz val="12"/>
        <rFont val="Arial"/>
        <family val="2"/>
      </rPr>
      <t xml:space="preserve">Capital Al 30 de abril del 2025, son de </t>
    </r>
    <r>
      <rPr>
        <b/>
        <sz val="12"/>
        <rFont val="Arial"/>
        <family val="2"/>
      </rPr>
      <t>RD $ 3,836,764,927</t>
    </r>
    <r>
      <rPr>
        <b/>
        <sz val="12"/>
        <color theme="1"/>
        <rFont val="Arial"/>
        <family val="2"/>
      </rPr>
      <t>.</t>
    </r>
    <r>
      <rPr>
        <sz val="12"/>
        <color theme="1"/>
        <rFont val="Arial"/>
        <family val="2"/>
      </rPr>
      <t xml:space="preserve"> la composición del 
capital de la Institución es como sigue:</t>
    </r>
  </si>
  <si>
    <r>
      <t xml:space="preserve">Al  30  de  abril del 2025,  la  Corporación  de  Acueducto  y Alcantarillado de Puerto Plata, por servicios de agua y alcantarillado sus ingresos totales por Transacciones con contraprestación de servicios fueron de </t>
    </r>
    <r>
      <rPr>
        <b/>
        <sz val="12"/>
        <rFont val="Arial"/>
        <family val="2"/>
      </rPr>
      <t>RD$ 237,173,979</t>
    </r>
    <r>
      <rPr>
        <sz val="12"/>
        <rFont val="Arial"/>
        <family val="2"/>
      </rPr>
      <t xml:space="preserve"> según detalle:</t>
    </r>
  </si>
  <si>
    <r>
      <t xml:space="preserve">Al 30 de abril del 2025, la Corporación de Acueducto y Alcantarillado de Puerto Plata, en aportes 
corriente, capital y energía no cortable el total recibido por transferencia fueron de </t>
    </r>
    <r>
      <rPr>
        <b/>
        <sz val="12"/>
        <rFont val="Arial"/>
        <family val="2"/>
      </rPr>
      <t xml:space="preserve">RD$ 161,932,030, </t>
    </r>
    <r>
      <rPr>
        <sz val="12"/>
        <rFont val="Arial"/>
        <family val="2"/>
      </rPr>
      <t>según detalle:</t>
    </r>
  </si>
  <si>
    <r>
      <t xml:space="preserve">Al 30 de abril del 2025, la Corporación de Acueducto y Alcantarillado de Puerto Plata, por la partida 
de otros cobros, los ingresos fueron de </t>
    </r>
    <r>
      <rPr>
        <b/>
        <sz val="12"/>
        <rFont val="Arial"/>
        <family val="2"/>
      </rPr>
      <t xml:space="preserve">RD$ 3,862,383, </t>
    </r>
    <r>
      <rPr>
        <sz val="12"/>
        <rFont val="Arial"/>
        <family val="2"/>
      </rPr>
      <t>según detalle:</t>
    </r>
  </si>
  <si>
    <r>
      <t xml:space="preserve">Al 30 de abril del 2025 la Corporación de Acueducto y Alcantarillado de Puerto Plata, sus Sueldos, Salarios y beneficios a empleados fueron de </t>
    </r>
    <r>
      <rPr>
        <b/>
        <sz val="12"/>
        <rFont val="Arial"/>
        <family val="2"/>
      </rPr>
      <t xml:space="preserve">RD$ 80,858,969  , </t>
    </r>
    <r>
      <rPr>
        <sz val="12"/>
        <rFont val="Arial"/>
        <family val="2"/>
      </rPr>
      <t>según detalle:</t>
    </r>
  </si>
  <si>
    <r>
      <t>Al  30 de  abril del 2025,  la  Corporación  de  Acueducto  y Alcantarillado de Puerto Plata, su Suministro y materiales para consumo fueron de RD$ 8,074,449</t>
    </r>
    <r>
      <rPr>
        <b/>
        <sz val="12"/>
        <rFont val="Arial"/>
        <family val="2"/>
      </rPr>
      <t>.</t>
    </r>
    <r>
      <rPr>
        <sz val="12"/>
        <rFont val="Arial"/>
        <family val="2"/>
      </rPr>
      <t xml:space="preserve"> según detalle:</t>
    </r>
  </si>
  <si>
    <r>
      <t>Al 30  de  abril del 2025,  la  Corporación  de  Acueducto  y Alcantarillado de Puerto Plata, sus 
gastos de depreciación y amortización fueron de RD$</t>
    </r>
    <r>
      <rPr>
        <b/>
        <sz val="12"/>
        <rFont val="Arial"/>
        <family val="2"/>
      </rPr>
      <t xml:space="preserve"> 9,238,279</t>
    </r>
  </si>
  <si>
    <r>
      <t xml:space="preserve">Al 30  de abril del 2025,  la  Corporación  de  Acueducto  y Acantarillado de Puerto Plata, los Gastos Financieros fueron de </t>
    </r>
    <r>
      <rPr>
        <b/>
        <sz val="12"/>
        <rFont val="Arial"/>
        <family val="2"/>
      </rPr>
      <t>RD$ 798,220</t>
    </r>
    <r>
      <rPr>
        <sz val="12"/>
        <rFont val="Arial"/>
        <family val="2"/>
      </rPr>
      <t>, según detalle:</t>
    </r>
  </si>
  <si>
    <r>
      <t>Al  30  de  abril del 2025,  la  Corporación  de  Acueducto  y Alcantarillado de Puerto Plata, sus Otros gastos fueron de RD$</t>
    </r>
    <r>
      <rPr>
        <b/>
        <sz val="12"/>
        <rFont val="Arial"/>
        <family val="2"/>
      </rPr>
      <t xml:space="preserve"> 110,428,964</t>
    </r>
    <r>
      <rPr>
        <sz val="12"/>
        <rFont val="Arial"/>
        <family val="2"/>
      </rPr>
      <t>, según detalle: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</si>
</sst>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_(* #,##0_);_(* \(#,##0\);_(* &quot;-&quot;??_);_(@_)"/>
    <numFmt numFmtId="167" formatCode="_-* #,##0\ _P_t_s_-;\-* #,##0\ _P_t_s_-;_-* &quot;-&quot;??\ _P_t_s_-;_-@_-"/>
    <numFmt numFmtId="168" formatCode="###0;###0"/>
    <numFmt numFmtId="169" formatCode="###0.0;###0.0"/>
    <numFmt numFmtId="170" formatCode="#,##0_ ;[Red]\-#,##0\ "/>
  </numFmts>
  <fonts count="70" x14ac:knownFonts="1">
    <font>
      <sz val="11"/>
      <color theme="1"/>
      <name val="Calibri"/>
      <family val="2"/>
      <scheme val="minor"/>
    </font>
    <font>
      <sz val="11"/>
      <color theme="1"/>
      <name val="Calibri"/>
      <family val="2"/>
      <scheme val="minor"/>
    </font>
    <font>
      <sz val="11"/>
      <color theme="1"/>
      <name val="Times New Roman"/>
      <family val="1"/>
    </font>
    <font>
      <b/>
      <sz val="12"/>
      <color theme="1"/>
      <name val="Times New Roman"/>
      <family val="1"/>
    </font>
    <font>
      <b/>
      <sz val="6"/>
      <color theme="1"/>
      <name val="Times New Roman"/>
      <family val="1"/>
    </font>
    <font>
      <b/>
      <sz val="11"/>
      <color theme="1"/>
      <name val="Times New Roman"/>
      <family val="1"/>
    </font>
    <font>
      <b/>
      <u val="doubleAccounting"/>
      <sz val="11"/>
      <color theme="1"/>
      <name val="Times New Roman"/>
      <family val="1"/>
    </font>
    <font>
      <b/>
      <u val="double"/>
      <sz val="11"/>
      <color theme="1"/>
      <name val="Times New Roman"/>
      <family val="1"/>
    </font>
    <font>
      <b/>
      <sz val="11"/>
      <color rgb="FF0000FF"/>
      <name val="Times New Roman"/>
      <family val="1"/>
    </font>
    <font>
      <b/>
      <sz val="13"/>
      <name val="Times New Roman"/>
      <family val="1"/>
    </font>
    <font>
      <sz val="13"/>
      <color theme="1"/>
      <name val="Calibri"/>
      <family val="2"/>
      <scheme val="minor"/>
    </font>
    <font>
      <sz val="13"/>
      <color theme="1"/>
      <name val="Times New Roman"/>
      <family val="1"/>
    </font>
    <font>
      <sz val="13"/>
      <name val="Arial"/>
      <family val="2"/>
    </font>
    <font>
      <sz val="13"/>
      <name val="Times New Roman"/>
      <family val="1"/>
    </font>
    <font>
      <b/>
      <u val="singleAccounting"/>
      <sz val="13"/>
      <name val="Times New Roman"/>
      <family val="1"/>
    </font>
    <font>
      <sz val="14"/>
      <color theme="1"/>
      <name val="Times New Roman"/>
      <family val="1"/>
    </font>
    <font>
      <b/>
      <sz val="11"/>
      <name val="Times New Roman"/>
      <family val="1"/>
    </font>
    <font>
      <b/>
      <sz val="12"/>
      <color rgb="FF0000FF"/>
      <name val="Arial"/>
      <family val="2"/>
    </font>
    <font>
      <b/>
      <sz val="11"/>
      <color rgb="FF0000FF"/>
      <name val="Arial"/>
      <family val="2"/>
    </font>
    <font>
      <sz val="11"/>
      <color rgb="FFFF0000"/>
      <name val="Calibri"/>
      <family val="2"/>
      <scheme val="minor"/>
    </font>
    <font>
      <b/>
      <sz val="11"/>
      <color theme="1"/>
      <name val="Calibri"/>
      <family val="2"/>
      <scheme val="minor"/>
    </font>
    <font>
      <sz val="11"/>
      <name val="Times New Roman"/>
      <family val="1"/>
    </font>
    <font>
      <b/>
      <sz val="11"/>
      <color rgb="FFFF0000"/>
      <name val="Times New Roman"/>
      <family val="1"/>
    </font>
    <font>
      <b/>
      <sz val="9"/>
      <color rgb="FFFF0000"/>
      <name val="Times New Roman"/>
      <family val="1"/>
    </font>
    <font>
      <sz val="12"/>
      <color theme="1"/>
      <name val="Times New Roman"/>
      <family val="1"/>
    </font>
    <font>
      <b/>
      <u/>
      <sz val="11"/>
      <color theme="1"/>
      <name val="Times New Roman"/>
      <family val="1"/>
    </font>
    <font>
      <b/>
      <sz val="14"/>
      <color theme="1"/>
      <name val="Times New Roman"/>
      <family val="1"/>
    </font>
    <font>
      <sz val="14"/>
      <name val="Times New Roman"/>
      <family val="1"/>
    </font>
    <font>
      <b/>
      <sz val="14"/>
      <name val="Times New Roman"/>
      <family val="1"/>
    </font>
    <font>
      <sz val="14"/>
      <color theme="1"/>
      <name val="Calibri"/>
      <family val="2"/>
      <scheme val="minor"/>
    </font>
    <font>
      <sz val="12"/>
      <name val="Times New Roman"/>
      <family val="1"/>
    </font>
    <font>
      <sz val="12"/>
      <color rgb="FFFF0000"/>
      <name val="Times New Roman"/>
      <family val="1"/>
    </font>
    <font>
      <b/>
      <u val="double"/>
      <sz val="12"/>
      <color theme="1"/>
      <name val="Times New Roman"/>
      <family val="1"/>
    </font>
    <font>
      <b/>
      <sz val="13"/>
      <color theme="1"/>
      <name val="Times New Roman"/>
      <family val="1"/>
    </font>
    <font>
      <b/>
      <u/>
      <sz val="13"/>
      <color theme="1"/>
      <name val="Times New Roman"/>
      <family val="1"/>
    </font>
    <font>
      <u/>
      <sz val="11"/>
      <color theme="1"/>
      <name val="Times New Roman"/>
      <family val="1"/>
    </font>
    <font>
      <b/>
      <u/>
      <sz val="11"/>
      <name val="Times New Roman"/>
      <family val="1"/>
    </font>
    <font>
      <b/>
      <sz val="12"/>
      <color theme="1"/>
      <name val="Arial"/>
      <family val="2"/>
    </font>
    <font>
      <sz val="12"/>
      <color theme="1"/>
      <name val="Arial"/>
      <family val="2"/>
    </font>
    <font>
      <b/>
      <sz val="12"/>
      <name val="Arial"/>
      <family val="2"/>
    </font>
    <font>
      <sz val="12"/>
      <name val="Arial"/>
      <family val="2"/>
    </font>
    <font>
      <sz val="11"/>
      <name val="Calibri"/>
      <family val="2"/>
      <scheme val="minor"/>
    </font>
    <font>
      <sz val="12"/>
      <color rgb="FFFF0000"/>
      <name val="Arial"/>
      <family val="2"/>
    </font>
    <font>
      <b/>
      <sz val="14"/>
      <color rgb="FF000000"/>
      <name val="Arial"/>
      <family val="2"/>
    </font>
    <font>
      <b/>
      <sz val="14"/>
      <color theme="1"/>
      <name val="Arial"/>
      <family val="2"/>
    </font>
    <font>
      <b/>
      <sz val="10"/>
      <name val="Arial"/>
      <family val="2"/>
    </font>
    <font>
      <sz val="11"/>
      <color theme="1"/>
      <name val="Arial"/>
      <family val="2"/>
    </font>
    <font>
      <b/>
      <sz val="11"/>
      <name val="Arial"/>
      <family val="2"/>
    </font>
    <font>
      <sz val="11"/>
      <name val="Arial"/>
      <family val="2"/>
    </font>
    <font>
      <sz val="14"/>
      <color theme="1"/>
      <name val="Arial"/>
      <family val="2"/>
    </font>
    <font>
      <u/>
      <sz val="12"/>
      <color theme="1"/>
      <name val="Arial"/>
      <family val="2"/>
    </font>
    <font>
      <sz val="12"/>
      <color rgb="FF000000"/>
      <name val="Arial"/>
      <family val="2"/>
    </font>
    <font>
      <b/>
      <sz val="12"/>
      <color rgb="FF000000"/>
      <name val="Arial"/>
      <family val="2"/>
    </font>
    <font>
      <u/>
      <sz val="12"/>
      <color rgb="FF000000"/>
      <name val="Arial"/>
      <family val="2"/>
    </font>
    <font>
      <b/>
      <u/>
      <sz val="12"/>
      <color rgb="FF000000"/>
      <name val="Arial"/>
      <family val="2"/>
    </font>
    <font>
      <sz val="12"/>
      <color rgb="FF282828"/>
      <name val="Arial"/>
      <family val="2"/>
    </font>
    <font>
      <b/>
      <u/>
      <sz val="12"/>
      <color theme="1"/>
      <name val="Arial"/>
      <family val="2"/>
    </font>
    <font>
      <b/>
      <sz val="12"/>
      <color rgb="FF000000"/>
      <name val="Times New Roman"/>
      <family val="1"/>
    </font>
    <font>
      <sz val="13"/>
      <color theme="1"/>
      <name val="Arial"/>
      <family val="2"/>
    </font>
    <font>
      <b/>
      <sz val="13"/>
      <name val="Arial"/>
      <family val="2"/>
    </font>
    <font>
      <b/>
      <sz val="12"/>
      <name val="Times New Roman"/>
      <family val="1"/>
    </font>
    <font>
      <sz val="12"/>
      <color rgb="FF231F20"/>
      <name val="Avenir Next LT Pro"/>
      <family val="2"/>
    </font>
    <font>
      <sz val="12"/>
      <color theme="1"/>
      <name val="Avenir Next LT Pro"/>
      <family val="2"/>
    </font>
    <font>
      <b/>
      <sz val="12"/>
      <color rgb="FF231F20"/>
      <name val="Avenir Next LT Pro"/>
      <family val="2"/>
    </font>
    <font>
      <b/>
      <sz val="12"/>
      <color rgb="FF000000"/>
      <name val="Avenir Next LT Pro"/>
      <family val="2"/>
    </font>
    <font>
      <b/>
      <sz val="12"/>
      <name val="Avenir Next LT Pro"/>
      <family val="2"/>
    </font>
    <font>
      <sz val="12"/>
      <name val="Avenir Next LT Pro"/>
      <family val="2"/>
    </font>
    <font>
      <b/>
      <u val="singleAccounting"/>
      <sz val="12"/>
      <name val="Times New Roman"/>
      <family val="1"/>
    </font>
    <font>
      <sz val="12"/>
      <color rgb="FF000000"/>
      <name val="Avenir Next LT Pro"/>
      <family val="2"/>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4.9989318521683403E-2"/>
        <bgColor indexed="64"/>
      </patternFill>
    </fill>
  </fills>
  <borders count="15">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365">
    <xf numFmtId="0" fontId="0" fillId="0" borderId="0" xfId="0"/>
    <xf numFmtId="0" fontId="2" fillId="0" borderId="0" xfId="0" applyFont="1" applyAlignment="1">
      <alignment vertical="center" wrapText="1"/>
    </xf>
    <xf numFmtId="0" fontId="0" fillId="0" borderId="0" xfId="0" applyAlignment="1">
      <alignment vertical="center" wrapText="1"/>
    </xf>
    <xf numFmtId="0" fontId="4" fillId="0" borderId="0" xfId="0" applyFont="1" applyAlignment="1">
      <alignment horizontal="left" vertical="center" wrapText="1"/>
    </xf>
    <xf numFmtId="0" fontId="2"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horizontal="center" wrapText="1"/>
    </xf>
    <xf numFmtId="164" fontId="2" fillId="0" borderId="0" xfId="0" applyNumberFormat="1" applyFont="1" applyAlignment="1">
      <alignment vertical="center" wrapText="1"/>
    </xf>
    <xf numFmtId="0" fontId="5" fillId="0" borderId="0" xfId="0" applyFont="1" applyAlignment="1">
      <alignment vertical="center" wrapText="1"/>
    </xf>
    <xf numFmtId="166" fontId="5" fillId="0" borderId="0" xfId="1" applyNumberFormat="1" applyFont="1" applyBorder="1" applyAlignment="1">
      <alignment wrapText="1"/>
    </xf>
    <xf numFmtId="166" fontId="5" fillId="0" borderId="0" xfId="1" applyNumberFormat="1" applyFont="1" applyBorder="1" applyAlignment="1">
      <alignment horizontal="left" vertical="center" wrapText="1"/>
    </xf>
    <xf numFmtId="166" fontId="5" fillId="0" borderId="0" xfId="1" applyNumberFormat="1" applyFont="1" applyBorder="1" applyAlignment="1">
      <alignment vertical="center" wrapText="1"/>
    </xf>
    <xf numFmtId="165" fontId="2" fillId="0" borderId="0" xfId="0" applyNumberFormat="1" applyFont="1" applyAlignment="1">
      <alignment wrapText="1"/>
    </xf>
    <xf numFmtId="0" fontId="0" fillId="0" borderId="0" xfId="0" applyAlignment="1">
      <alignment wrapText="1"/>
    </xf>
    <xf numFmtId="166" fontId="2" fillId="0" borderId="0" xfId="1" applyNumberFormat="1" applyFont="1" applyBorder="1" applyAlignment="1">
      <alignment wrapText="1"/>
    </xf>
    <xf numFmtId="166" fontId="2" fillId="0" borderId="0" xfId="1" applyNumberFormat="1" applyFont="1" applyBorder="1" applyAlignment="1">
      <alignment horizontal="left" vertical="center" wrapText="1"/>
    </xf>
    <xf numFmtId="166" fontId="2" fillId="0" borderId="0" xfId="1" applyNumberFormat="1" applyFont="1" applyBorder="1" applyAlignment="1">
      <alignment vertical="center" wrapText="1"/>
    </xf>
    <xf numFmtId="166" fontId="2" fillId="0" borderId="1" xfId="1" applyNumberFormat="1" applyFont="1" applyBorder="1" applyAlignment="1">
      <alignment vertical="center" wrapText="1"/>
    </xf>
    <xf numFmtId="166" fontId="5" fillId="0" borderId="1" xfId="1" applyNumberFormat="1" applyFont="1" applyBorder="1" applyAlignment="1">
      <alignment vertical="center" wrapText="1"/>
    </xf>
    <xf numFmtId="166" fontId="6" fillId="0" borderId="0" xfId="1" applyNumberFormat="1" applyFont="1" applyBorder="1" applyAlignment="1">
      <alignment wrapText="1"/>
    </xf>
    <xf numFmtId="166" fontId="6" fillId="0" borderId="0" xfId="1" applyNumberFormat="1" applyFont="1" applyBorder="1" applyAlignment="1">
      <alignment vertical="center" wrapText="1"/>
    </xf>
    <xf numFmtId="166" fontId="2" fillId="0" borderId="0" xfId="0" applyNumberFormat="1" applyFont="1" applyAlignment="1">
      <alignment vertical="center" wrapText="1"/>
    </xf>
    <xf numFmtId="165" fontId="2" fillId="0" borderId="0" xfId="1" applyFont="1" applyBorder="1" applyAlignment="1">
      <alignment vertical="center" wrapText="1"/>
    </xf>
    <xf numFmtId="166" fontId="2" fillId="0" borderId="0" xfId="0" applyNumberFormat="1" applyFont="1" applyAlignment="1">
      <alignment wrapText="1"/>
    </xf>
    <xf numFmtId="0" fontId="5" fillId="0" borderId="0" xfId="0" applyFont="1" applyAlignment="1">
      <alignment horizontal="left" vertical="center" wrapText="1"/>
    </xf>
    <xf numFmtId="165" fontId="2" fillId="0" borderId="0" xfId="0" applyNumberFormat="1" applyFont="1" applyAlignment="1">
      <alignment vertical="center" wrapText="1"/>
    </xf>
    <xf numFmtId="0" fontId="8" fillId="0" borderId="0" xfId="0" applyFont="1" applyAlignment="1">
      <alignment horizontal="left" vertical="center" wrapText="1"/>
    </xf>
    <xf numFmtId="0" fontId="10" fillId="0" borderId="0" xfId="0" applyFont="1"/>
    <xf numFmtId="0" fontId="9" fillId="0" borderId="0" xfId="0" applyFont="1" applyAlignment="1">
      <alignment horizontal="center"/>
    </xf>
    <xf numFmtId="165" fontId="9" fillId="0" borderId="0" xfId="1" applyFont="1" applyAlignment="1">
      <alignment horizontal="center"/>
    </xf>
    <xf numFmtId="0" fontId="11" fillId="0" borderId="0" xfId="0" applyFont="1" applyAlignment="1">
      <alignment vertical="center"/>
    </xf>
    <xf numFmtId="0" fontId="9" fillId="0" borderId="0" xfId="0" applyFont="1" applyAlignment="1">
      <alignment horizontal="left" indent="3"/>
    </xf>
    <xf numFmtId="165" fontId="12" fillId="0" borderId="0" xfId="1" applyFont="1" applyAlignment="1">
      <alignment horizontal="left"/>
    </xf>
    <xf numFmtId="165" fontId="9" fillId="0" borderId="0" xfId="1" applyFont="1" applyAlignment="1">
      <alignment horizontal="left" indent="3"/>
    </xf>
    <xf numFmtId="165" fontId="12" fillId="0" borderId="0" xfId="1" applyFont="1" applyBorder="1" applyAlignment="1">
      <alignment horizontal="left"/>
    </xf>
    <xf numFmtId="165" fontId="9" fillId="0" borderId="0" xfId="1" applyFont="1" applyBorder="1" applyAlignment="1">
      <alignment horizontal="left" indent="3"/>
    </xf>
    <xf numFmtId="0" fontId="15" fillId="0" borderId="0" xfId="0" applyFont="1" applyAlignment="1">
      <alignment vertical="center"/>
    </xf>
    <xf numFmtId="165" fontId="2" fillId="0" borderId="0" xfId="1" applyFont="1" applyAlignment="1">
      <alignment vertical="center" wrapText="1"/>
    </xf>
    <xf numFmtId="0" fontId="9" fillId="0" borderId="0" xfId="0" applyFont="1" applyAlignment="1">
      <alignment horizontal="center" wrapText="1"/>
    </xf>
    <xf numFmtId="0" fontId="18" fillId="0" borderId="0" xfId="0" applyFont="1" applyAlignment="1">
      <alignment horizontal="center" vertical="center"/>
    </xf>
    <xf numFmtId="0" fontId="0" fillId="0" borderId="0" xfId="0" applyAlignment="1">
      <alignment vertical="center"/>
    </xf>
    <xf numFmtId="0" fontId="2" fillId="0" borderId="0" xfId="0" applyFont="1" applyAlignment="1">
      <alignment vertical="center"/>
    </xf>
    <xf numFmtId="0" fontId="21" fillId="0" borderId="0" xfId="0" applyFont="1" applyAlignment="1">
      <alignment vertical="center"/>
    </xf>
    <xf numFmtId="167" fontId="12" fillId="0" borderId="0" xfId="1" applyNumberFormat="1" applyFont="1" applyBorder="1" applyAlignment="1">
      <alignment horizontal="right"/>
    </xf>
    <xf numFmtId="167" fontId="9" fillId="0" borderId="0" xfId="1" applyNumberFormat="1" applyFont="1" applyAlignment="1">
      <alignment horizontal="right"/>
    </xf>
    <xf numFmtId="0" fontId="8" fillId="0" borderId="0" xfId="0" applyFont="1" applyAlignment="1">
      <alignment horizontal="left" vertical="center"/>
    </xf>
    <xf numFmtId="164" fontId="2" fillId="0" borderId="0" xfId="0" applyNumberFormat="1" applyFont="1" applyAlignment="1">
      <alignment vertical="center"/>
    </xf>
    <xf numFmtId="0" fontId="5" fillId="0" borderId="0" xfId="0" applyFont="1" applyAlignment="1">
      <alignment horizontal="left" vertical="center"/>
    </xf>
    <xf numFmtId="0" fontId="2" fillId="0" borderId="0" xfId="0" applyFont="1" applyAlignment="1">
      <alignment horizontal="left" vertical="center"/>
    </xf>
    <xf numFmtId="165" fontId="2" fillId="0" borderId="0" xfId="1" applyFont="1" applyAlignment="1">
      <alignment vertical="center"/>
    </xf>
    <xf numFmtId="164" fontId="21" fillId="0" borderId="0" xfId="0" applyNumberFormat="1" applyFont="1" applyAlignment="1">
      <alignment vertical="center"/>
    </xf>
    <xf numFmtId="165" fontId="23" fillId="0" borderId="0" xfId="1" applyFont="1" applyBorder="1" applyAlignment="1">
      <alignment vertical="center"/>
    </xf>
    <xf numFmtId="166" fontId="2" fillId="0" borderId="0" xfId="0" applyNumberFormat="1" applyFont="1" applyAlignment="1">
      <alignment vertical="center"/>
    </xf>
    <xf numFmtId="166" fontId="3" fillId="0" borderId="3" xfId="1" applyNumberFormat="1" applyFont="1" applyBorder="1" applyAlignment="1">
      <alignment vertical="center"/>
    </xf>
    <xf numFmtId="164" fontId="24" fillId="0" borderId="0" xfId="0" applyNumberFormat="1" applyFont="1" applyAlignment="1">
      <alignment horizontal="left" vertical="center"/>
    </xf>
    <xf numFmtId="0" fontId="24" fillId="0" borderId="0" xfId="0" applyFont="1" applyAlignment="1">
      <alignment vertical="center"/>
    </xf>
    <xf numFmtId="0" fontId="3" fillId="0" borderId="0" xfId="0" applyFont="1" applyAlignment="1">
      <alignment horizontal="left" vertical="center"/>
    </xf>
    <xf numFmtId="164" fontId="24" fillId="0" borderId="0" xfId="0" applyNumberFormat="1" applyFont="1" applyAlignment="1">
      <alignment vertical="center"/>
    </xf>
    <xf numFmtId="0" fontId="24" fillId="0" borderId="0" xfId="0" applyFont="1" applyAlignment="1">
      <alignment horizontal="left" vertical="center"/>
    </xf>
    <xf numFmtId="166" fontId="24" fillId="0" borderId="1" xfId="1" applyNumberFormat="1" applyFont="1" applyFill="1" applyBorder="1" applyAlignment="1">
      <alignment vertical="center"/>
    </xf>
    <xf numFmtId="37" fontId="0" fillId="0" borderId="0" xfId="0" applyNumberFormat="1" applyAlignment="1">
      <alignment vertical="center"/>
    </xf>
    <xf numFmtId="37" fontId="2" fillId="0" borderId="0" xfId="0" applyNumberFormat="1" applyFont="1" applyAlignment="1">
      <alignment vertical="center"/>
    </xf>
    <xf numFmtId="166" fontId="24" fillId="0" borderId="0" xfId="1" applyNumberFormat="1" applyFont="1" applyFill="1" applyBorder="1" applyAlignment="1">
      <alignment vertical="center"/>
    </xf>
    <xf numFmtId="9" fontId="2" fillId="0" borderId="0" xfId="2" applyFont="1" applyBorder="1" applyAlignment="1">
      <alignment vertical="center"/>
    </xf>
    <xf numFmtId="164" fontId="3" fillId="0" borderId="0" xfId="0" applyNumberFormat="1" applyFont="1" applyAlignment="1">
      <alignment vertical="center"/>
    </xf>
    <xf numFmtId="164" fontId="3" fillId="0" borderId="4" xfId="0" applyNumberFormat="1" applyFont="1" applyBorder="1" applyAlignment="1">
      <alignment vertical="center"/>
    </xf>
    <xf numFmtId="168" fontId="21" fillId="2" borderId="0" xfId="0" applyNumberFormat="1" applyFont="1" applyFill="1" applyAlignment="1">
      <alignment vertical="center" wrapText="1"/>
    </xf>
    <xf numFmtId="39" fontId="3" fillId="0" borderId="0" xfId="0" applyNumberFormat="1" applyFont="1" applyAlignment="1">
      <alignment vertical="center"/>
    </xf>
    <xf numFmtId="39" fontId="24" fillId="0" borderId="0" xfId="0" applyNumberFormat="1" applyFont="1" applyAlignment="1">
      <alignment vertical="center"/>
    </xf>
    <xf numFmtId="0" fontId="24" fillId="0" borderId="0" xfId="0" applyFont="1" applyAlignment="1">
      <alignment horizontal="justify" vertical="center"/>
    </xf>
    <xf numFmtId="1" fontId="25"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167" fontId="28" fillId="0" borderId="0" xfId="1" applyNumberFormat="1" applyFont="1" applyAlignment="1">
      <alignment horizontal="right"/>
    </xf>
    <xf numFmtId="165" fontId="28" fillId="0" borderId="0" xfId="1" applyFont="1" applyAlignment="1">
      <alignment horizontal="center"/>
    </xf>
    <xf numFmtId="0" fontId="28" fillId="0" borderId="0" xfId="0" applyFont="1" applyAlignment="1">
      <alignment horizontal="center"/>
    </xf>
    <xf numFmtId="0" fontId="29" fillId="0" borderId="0" xfId="0" applyFont="1"/>
    <xf numFmtId="165" fontId="30" fillId="0" borderId="0" xfId="1" applyFont="1" applyFill="1" applyBorder="1" applyAlignment="1">
      <alignment vertical="center"/>
    </xf>
    <xf numFmtId="165" fontId="0" fillId="0" borderId="0" xfId="1" applyFont="1" applyFill="1" applyBorder="1" applyAlignment="1">
      <alignment vertical="center"/>
    </xf>
    <xf numFmtId="39" fontId="24" fillId="3" borderId="0" xfId="0" applyNumberFormat="1" applyFont="1" applyFill="1" applyAlignment="1">
      <alignment vertical="center"/>
    </xf>
    <xf numFmtId="0" fontId="24" fillId="3" borderId="0" xfId="0" applyFont="1" applyFill="1" applyAlignment="1">
      <alignment vertical="center"/>
    </xf>
    <xf numFmtId="0" fontId="3" fillId="3" borderId="0" xfId="0" applyFont="1" applyFill="1" applyAlignment="1">
      <alignment horizontal="left" vertical="center"/>
    </xf>
    <xf numFmtId="164" fontId="0" fillId="0" borderId="0" xfId="0" applyNumberFormat="1" applyAlignment="1">
      <alignment vertical="center"/>
    </xf>
    <xf numFmtId="164" fontId="3" fillId="0" borderId="1" xfId="0" applyNumberFormat="1" applyFont="1" applyBorder="1" applyAlignment="1">
      <alignment vertical="center"/>
    </xf>
    <xf numFmtId="165" fontId="0" fillId="0" borderId="0" xfId="1" applyFont="1" applyBorder="1" applyAlignment="1">
      <alignment vertical="center"/>
    </xf>
    <xf numFmtId="164" fontId="31" fillId="0" borderId="0" xfId="0" applyNumberFormat="1" applyFont="1" applyAlignment="1">
      <alignment horizontal="left" vertical="center"/>
    </xf>
    <xf numFmtId="0" fontId="24" fillId="0" borderId="0" xfId="0" applyFont="1" applyAlignment="1">
      <alignment vertical="center" wrapText="1"/>
    </xf>
    <xf numFmtId="164" fontId="24" fillId="0" borderId="0" xfId="0" applyNumberFormat="1" applyFont="1"/>
    <xf numFmtId="164" fontId="24" fillId="0" borderId="0" xfId="0" applyNumberFormat="1" applyFont="1" applyAlignment="1">
      <alignment horizontal="left" vertical="center" indent="5"/>
    </xf>
    <xf numFmtId="0" fontId="3" fillId="0" borderId="0" xfId="0" applyFont="1" applyAlignment="1">
      <alignment horizontal="left" vertical="top"/>
    </xf>
    <xf numFmtId="164" fontId="32" fillId="0" borderId="0" xfId="0" applyNumberFormat="1" applyFont="1" applyAlignment="1">
      <alignment horizontal="left" vertical="center"/>
    </xf>
    <xf numFmtId="166" fontId="30" fillId="0" borderId="1" xfId="1" applyNumberFormat="1" applyFont="1" applyFill="1" applyBorder="1" applyAlignment="1"/>
    <xf numFmtId="164" fontId="30" fillId="0" borderId="0" xfId="0" applyNumberFormat="1" applyFont="1" applyAlignment="1">
      <alignment horizontal="left" vertical="center" indent="5"/>
    </xf>
    <xf numFmtId="0" fontId="24" fillId="0" borderId="0" xfId="0" applyFont="1"/>
    <xf numFmtId="166" fontId="24" fillId="0" borderId="0" xfId="1" applyNumberFormat="1" applyFont="1" applyFill="1" applyBorder="1" applyAlignment="1"/>
    <xf numFmtId="164" fontId="3" fillId="4" borderId="3" xfId="0" applyNumberFormat="1" applyFont="1" applyFill="1" applyBorder="1" applyAlignment="1">
      <alignment vertical="center"/>
    </xf>
    <xf numFmtId="164" fontId="32" fillId="4" borderId="0" xfId="0" applyNumberFormat="1" applyFont="1" applyFill="1" applyAlignment="1">
      <alignment horizontal="left" vertical="center"/>
    </xf>
    <xf numFmtId="0" fontId="24" fillId="4" borderId="0" xfId="0" applyFont="1" applyFill="1" applyAlignment="1">
      <alignment vertical="center"/>
    </xf>
    <xf numFmtId="0" fontId="3" fillId="4" borderId="0" xfId="0" applyFont="1" applyFill="1" applyAlignment="1">
      <alignment horizontal="left" vertical="center"/>
    </xf>
    <xf numFmtId="164" fontId="24" fillId="0" borderId="1" xfId="0" applyNumberFormat="1" applyFont="1" applyBorder="1"/>
    <xf numFmtId="39" fontId="11" fillId="0" borderId="0" xfId="0" applyNumberFormat="1" applyFont="1" applyAlignment="1">
      <alignment vertical="center"/>
    </xf>
    <xf numFmtId="0" fontId="11" fillId="0" borderId="0" xfId="0" applyFont="1" applyAlignment="1">
      <alignment horizontal="justify" vertical="center"/>
    </xf>
    <xf numFmtId="0" fontId="33" fillId="0" borderId="0" xfId="0" applyFont="1" applyAlignment="1">
      <alignment horizontal="left" vertical="center"/>
    </xf>
    <xf numFmtId="39" fontId="33" fillId="0" borderId="0" xfId="0" applyNumberFormat="1" applyFont="1" applyAlignment="1">
      <alignment vertical="center"/>
    </xf>
    <xf numFmtId="1" fontId="34" fillId="0" borderId="0" xfId="0" applyNumberFormat="1" applyFont="1" applyAlignment="1">
      <alignment horizontal="center" vertical="center"/>
    </xf>
    <xf numFmtId="0" fontId="33" fillId="0" borderId="0" xfId="0" applyFont="1" applyAlignment="1">
      <alignment horizontal="center" vertical="center"/>
    </xf>
    <xf numFmtId="0" fontId="27" fillId="0" borderId="0" xfId="0" applyFont="1" applyAlignment="1">
      <alignment vertical="center"/>
    </xf>
    <xf numFmtId="0" fontId="26" fillId="0" borderId="0" xfId="0" applyFont="1" applyAlignment="1">
      <alignment horizontal="left" vertical="center"/>
    </xf>
    <xf numFmtId="165" fontId="2" fillId="0" borderId="0" xfId="1" applyFont="1" applyBorder="1" applyAlignment="1">
      <alignment vertical="center"/>
    </xf>
    <xf numFmtId="165" fontId="21" fillId="0" borderId="0" xfId="1" applyFont="1" applyBorder="1" applyAlignment="1">
      <alignment vertical="center"/>
    </xf>
    <xf numFmtId="165" fontId="9" fillId="0" borderId="0" xfId="1" applyFont="1" applyBorder="1" applyAlignment="1">
      <alignment wrapText="1"/>
    </xf>
    <xf numFmtId="167" fontId="12" fillId="0" borderId="0" xfId="1" applyNumberFormat="1" applyFont="1" applyAlignment="1">
      <alignment horizontal="right"/>
    </xf>
    <xf numFmtId="0" fontId="9" fillId="0" borderId="0" xfId="0" applyFont="1" applyAlignment="1">
      <alignment wrapText="1"/>
    </xf>
    <xf numFmtId="39" fontId="2" fillId="0" borderId="0" xfId="0" applyNumberFormat="1" applyFont="1" applyAlignment="1">
      <alignment vertical="center"/>
    </xf>
    <xf numFmtId="165" fontId="22" fillId="0" borderId="0" xfId="1" applyFont="1" applyAlignment="1">
      <alignment vertical="center"/>
    </xf>
    <xf numFmtId="164" fontId="7" fillId="0" borderId="0" xfId="0" applyNumberFormat="1" applyFont="1" applyAlignment="1">
      <alignment horizontal="left" vertical="center"/>
    </xf>
    <xf numFmtId="166" fontId="21" fillId="0" borderId="0" xfId="1" applyNumberFormat="1" applyFont="1" applyBorder="1" applyAlignment="1">
      <alignment vertical="center"/>
    </xf>
    <xf numFmtId="164" fontId="2" fillId="0" borderId="0" xfId="0" applyNumberFormat="1" applyFont="1" applyAlignment="1">
      <alignment horizontal="left" vertical="center"/>
    </xf>
    <xf numFmtId="166" fontId="21" fillId="0" borderId="0" xfId="1" applyNumberFormat="1" applyFont="1" applyFill="1" applyBorder="1" applyAlignment="1">
      <alignment vertical="center"/>
    </xf>
    <xf numFmtId="0" fontId="2" fillId="0" borderId="0" xfId="0" applyFont="1"/>
    <xf numFmtId="166" fontId="21" fillId="0" borderId="0" xfId="0" applyNumberFormat="1" applyFont="1"/>
    <xf numFmtId="164" fontId="2" fillId="0" borderId="0" xfId="0" applyNumberFormat="1" applyFont="1"/>
    <xf numFmtId="0" fontId="5" fillId="0" borderId="0" xfId="0" applyFont="1" applyAlignment="1">
      <alignment horizontal="left" vertical="top"/>
    </xf>
    <xf numFmtId="166" fontId="16" fillId="0" borderId="0" xfId="0" applyNumberFormat="1" applyFont="1" applyAlignment="1">
      <alignment vertical="center"/>
    </xf>
    <xf numFmtId="164" fontId="2" fillId="0" borderId="0" xfId="0" applyNumberFormat="1" applyFont="1" applyAlignment="1">
      <alignment horizontal="left" vertical="center" indent="5"/>
    </xf>
    <xf numFmtId="0" fontId="35" fillId="0" borderId="0" xfId="0" applyFont="1" applyAlignment="1">
      <alignment horizontal="left" vertical="center" indent="5"/>
    </xf>
    <xf numFmtId="0" fontId="2" fillId="0" borderId="0" xfId="0" applyFont="1" applyAlignment="1">
      <alignment horizontal="justify" vertical="top"/>
    </xf>
    <xf numFmtId="0" fontId="20" fillId="0" borderId="0" xfId="0" applyFont="1" applyAlignment="1">
      <alignment vertical="center"/>
    </xf>
    <xf numFmtId="0" fontId="5" fillId="0" borderId="0" xfId="0" applyFont="1" applyAlignment="1">
      <alignment vertical="center"/>
    </xf>
    <xf numFmtId="164" fontId="5" fillId="0" borderId="0" xfId="0" applyNumberFormat="1" applyFont="1" applyAlignment="1">
      <alignment horizontal="left" vertical="center"/>
    </xf>
    <xf numFmtId="166" fontId="21" fillId="0" borderId="1" xfId="0" applyNumberFormat="1" applyFont="1" applyBorder="1"/>
    <xf numFmtId="165" fontId="0" fillId="0" borderId="0" xfId="0" applyNumberFormat="1"/>
    <xf numFmtId="166" fontId="21" fillId="0" borderId="0" xfId="0" applyNumberFormat="1" applyFont="1" applyAlignment="1">
      <alignment vertical="center"/>
    </xf>
    <xf numFmtId="164" fontId="21" fillId="0" borderId="0" xfId="0" applyNumberFormat="1" applyFont="1"/>
    <xf numFmtId="165" fontId="20" fillId="0" borderId="0" xfId="1" applyFont="1" applyBorder="1" applyAlignment="1">
      <alignment vertical="center"/>
    </xf>
    <xf numFmtId="0" fontId="2" fillId="0" borderId="0" xfId="0" applyFont="1" applyAlignment="1">
      <alignment horizontal="justify" vertical="center"/>
    </xf>
    <xf numFmtId="164" fontId="16" fillId="0" borderId="0" xfId="0" applyNumberFormat="1" applyFont="1" applyAlignment="1">
      <alignment vertical="center"/>
    </xf>
    <xf numFmtId="165" fontId="0" fillId="0" borderId="0" xfId="1" applyFont="1" applyBorder="1"/>
    <xf numFmtId="0" fontId="35" fillId="0" borderId="0" xfId="0" applyFont="1" applyAlignment="1">
      <alignment horizontal="left" vertical="center"/>
    </xf>
    <xf numFmtId="164" fontId="21" fillId="0" borderId="1" xfId="0" applyNumberFormat="1" applyFont="1" applyBorder="1" applyAlignment="1">
      <alignment vertical="center"/>
    </xf>
    <xf numFmtId="164" fontId="0" fillId="0" borderId="0" xfId="0" applyNumberFormat="1"/>
    <xf numFmtId="166" fontId="21" fillId="0" borderId="0" xfId="1" applyNumberFormat="1" applyFont="1" applyFill="1" applyBorder="1" applyAlignment="1"/>
    <xf numFmtId="39" fontId="16" fillId="0" borderId="0" xfId="0" applyNumberFormat="1" applyFont="1" applyAlignment="1">
      <alignment vertical="center"/>
    </xf>
    <xf numFmtId="0" fontId="36" fillId="0" borderId="0" xfId="0" applyFont="1" applyAlignment="1">
      <alignment horizontal="center" vertical="center"/>
    </xf>
    <xf numFmtId="0" fontId="24" fillId="0" borderId="0" xfId="0" applyFont="1" applyAlignment="1">
      <alignment wrapText="1"/>
    </xf>
    <xf numFmtId="165" fontId="24" fillId="0" borderId="0" xfId="1" applyFont="1" applyAlignment="1">
      <alignment wrapText="1"/>
    </xf>
    <xf numFmtId="166" fontId="37" fillId="0" borderId="2" xfId="1" applyNumberFormat="1" applyFont="1" applyBorder="1" applyAlignment="1">
      <alignment wrapText="1"/>
    </xf>
    <xf numFmtId="166" fontId="37" fillId="0" borderId="0" xfId="0" applyNumberFormat="1" applyFont="1" applyAlignment="1">
      <alignment wrapText="1"/>
    </xf>
    <xf numFmtId="0" fontId="38" fillId="0" borderId="0" xfId="0" applyFont="1" applyAlignment="1">
      <alignment wrapText="1"/>
    </xf>
    <xf numFmtId="0" fontId="39" fillId="0" borderId="0" xfId="0" applyFont="1" applyAlignment="1">
      <alignment horizontal="left" vertical="top" wrapText="1"/>
    </xf>
    <xf numFmtId="166" fontId="38" fillId="0" borderId="0" xfId="1" applyNumberFormat="1" applyFont="1" applyAlignment="1">
      <alignment wrapText="1"/>
    </xf>
    <xf numFmtId="166" fontId="38" fillId="0" borderId="0" xfId="0" applyNumberFormat="1" applyFont="1" applyAlignment="1">
      <alignment wrapText="1"/>
    </xf>
    <xf numFmtId="166" fontId="38" fillId="0" borderId="0" xfId="1" applyNumberFormat="1" applyFont="1" applyFill="1" applyAlignment="1">
      <alignment wrapText="1"/>
    </xf>
    <xf numFmtId="0" fontId="40" fillId="0" borderId="0" xfId="0" applyFont="1" applyAlignment="1">
      <alignment horizontal="left" vertical="top" wrapText="1"/>
    </xf>
    <xf numFmtId="0" fontId="37" fillId="0" borderId="0" xfId="0" applyFont="1" applyAlignment="1">
      <alignment horizontal="center" wrapText="1"/>
    </xf>
    <xf numFmtId="0" fontId="39" fillId="0" borderId="0" xfId="0" applyFont="1" applyAlignment="1">
      <alignment vertical="top" wrapText="1"/>
    </xf>
    <xf numFmtId="165" fontId="38" fillId="0" borderId="0" xfId="1" applyFont="1" applyAlignment="1">
      <alignment wrapText="1"/>
    </xf>
    <xf numFmtId="0" fontId="38" fillId="0" borderId="0" xfId="0" applyFont="1" applyAlignment="1">
      <alignment horizontal="left" vertical="top" wrapText="1"/>
    </xf>
    <xf numFmtId="0" fontId="41" fillId="0" borderId="0" xfId="0" applyFont="1"/>
    <xf numFmtId="0" fontId="40" fillId="0" borderId="0" xfId="0" applyFont="1" applyAlignment="1">
      <alignment wrapText="1"/>
    </xf>
    <xf numFmtId="165" fontId="40" fillId="0" borderId="0" xfId="1" applyFont="1" applyAlignment="1">
      <alignment wrapText="1"/>
    </xf>
    <xf numFmtId="165" fontId="40" fillId="0" borderId="0" xfId="1" applyFont="1" applyBorder="1" applyAlignment="1">
      <alignment wrapText="1"/>
    </xf>
    <xf numFmtId="165" fontId="0" fillId="0" borderId="0" xfId="1" applyFont="1"/>
    <xf numFmtId="166" fontId="39" fillId="0" borderId="0" xfId="1" applyNumberFormat="1" applyFont="1" applyAlignment="1">
      <alignment wrapText="1"/>
    </xf>
    <xf numFmtId="166" fontId="39" fillId="0" borderId="2" xfId="1" applyNumberFormat="1" applyFont="1" applyFill="1" applyBorder="1" applyAlignment="1">
      <alignment wrapText="1"/>
    </xf>
    <xf numFmtId="166" fontId="40" fillId="0" borderId="0" xfId="1" applyNumberFormat="1" applyFont="1" applyFill="1" applyAlignment="1">
      <alignment wrapText="1"/>
    </xf>
    <xf numFmtId="166" fontId="40" fillId="0" borderId="0" xfId="1" applyNumberFormat="1" applyFont="1" applyAlignment="1">
      <alignment wrapText="1"/>
    </xf>
    <xf numFmtId="166" fontId="40" fillId="0" borderId="0" xfId="1" applyNumberFormat="1" applyFont="1" applyFill="1" applyAlignment="1">
      <alignment vertical="top" wrapText="1"/>
    </xf>
    <xf numFmtId="166" fontId="39" fillId="0" borderId="0" xfId="0" applyNumberFormat="1" applyFont="1" applyAlignment="1">
      <alignment horizontal="left" vertical="top" wrapText="1"/>
    </xf>
    <xf numFmtId="165" fontId="38" fillId="0" borderId="0" xfId="1" applyFont="1" applyBorder="1" applyAlignment="1">
      <alignment wrapText="1"/>
    </xf>
    <xf numFmtId="165" fontId="38" fillId="0" borderId="0" xfId="1" applyFont="1" applyFill="1" applyAlignment="1">
      <alignment wrapText="1"/>
    </xf>
    <xf numFmtId="165" fontId="19" fillId="0" borderId="0" xfId="1" applyFont="1"/>
    <xf numFmtId="0" fontId="19" fillId="0" borderId="0" xfId="0" applyFont="1"/>
    <xf numFmtId="0" fontId="37" fillId="0" borderId="0" xfId="0" applyFont="1" applyAlignment="1">
      <alignment wrapText="1"/>
    </xf>
    <xf numFmtId="0" fontId="40" fillId="0" borderId="0" xfId="0" applyFont="1" applyAlignment="1">
      <alignment vertical="top" wrapText="1"/>
    </xf>
    <xf numFmtId="166" fontId="37" fillId="0" borderId="2" xfId="1" applyNumberFormat="1" applyFont="1" applyFill="1" applyBorder="1" applyAlignment="1">
      <alignment wrapText="1"/>
    </xf>
    <xf numFmtId="166" fontId="37" fillId="0" borderId="0" xfId="1" applyNumberFormat="1" applyFont="1" applyFill="1" applyAlignment="1">
      <alignment wrapText="1"/>
    </xf>
    <xf numFmtId="166" fontId="0" fillId="0" borderId="0" xfId="0" applyNumberFormat="1"/>
    <xf numFmtId="0" fontId="37" fillId="0" borderId="0" xfId="0" applyFont="1" applyAlignment="1">
      <alignment horizontal="left" vertical="top" wrapText="1"/>
    </xf>
    <xf numFmtId="166" fontId="42" fillId="0" borderId="0" xfId="0" applyNumberFormat="1" applyFont="1" applyAlignment="1">
      <alignment wrapText="1"/>
    </xf>
    <xf numFmtId="166" fontId="37" fillId="0" borderId="0" xfId="1" applyNumberFormat="1" applyFont="1" applyBorder="1" applyAlignment="1">
      <alignment wrapText="1"/>
    </xf>
    <xf numFmtId="166" fontId="39" fillId="0" borderId="0" xfId="0" applyNumberFormat="1" applyFont="1" applyAlignment="1">
      <alignment wrapText="1"/>
    </xf>
    <xf numFmtId="166" fontId="40" fillId="0" borderId="0" xfId="0" applyNumberFormat="1" applyFont="1" applyAlignment="1">
      <alignment horizontal="left" vertical="top" wrapText="1"/>
    </xf>
    <xf numFmtId="0" fontId="40" fillId="0" borderId="0" xfId="0" applyFont="1" applyAlignment="1">
      <alignment horizontal="left" vertical="top"/>
    </xf>
    <xf numFmtId="166" fontId="31" fillId="0" borderId="0" xfId="1" applyNumberFormat="1" applyFont="1" applyFill="1" applyBorder="1" applyAlignment="1"/>
    <xf numFmtId="0" fontId="38" fillId="0" borderId="0" xfId="0" applyFont="1" applyAlignment="1">
      <alignment horizontal="left" vertical="top"/>
    </xf>
    <xf numFmtId="165" fontId="40" fillId="0" borderId="0" xfId="1" applyFont="1" applyAlignment="1">
      <alignment vertical="top" wrapText="1"/>
    </xf>
    <xf numFmtId="166" fontId="43" fillId="0" borderId="0" xfId="1" applyNumberFormat="1" applyFont="1" applyBorder="1" applyAlignment="1">
      <alignment vertical="top" wrapText="1"/>
    </xf>
    <xf numFmtId="166" fontId="40" fillId="0" borderId="0" xfId="1" applyNumberFormat="1" applyFont="1" applyAlignment="1">
      <alignment vertical="top" wrapText="1"/>
    </xf>
    <xf numFmtId="166" fontId="39" fillId="0" borderId="2" xfId="1" applyNumberFormat="1" applyFont="1" applyBorder="1" applyAlignment="1">
      <alignment vertical="top" wrapText="1"/>
    </xf>
    <xf numFmtId="0" fontId="38" fillId="0" borderId="0" xfId="0" applyFont="1" applyAlignment="1">
      <alignment vertical="top" wrapText="1"/>
    </xf>
    <xf numFmtId="166" fontId="37" fillId="0" borderId="5" xfId="1" applyNumberFormat="1" applyFont="1" applyBorder="1" applyAlignment="1">
      <alignment horizontal="center" vertical="top" wrapText="1"/>
    </xf>
    <xf numFmtId="166" fontId="39" fillId="0" borderId="0" xfId="1" applyNumberFormat="1" applyFont="1" applyBorder="1" applyAlignment="1">
      <alignment vertical="top" wrapText="1"/>
    </xf>
    <xf numFmtId="165" fontId="39" fillId="0" borderId="0" xfId="1" applyFont="1" applyAlignment="1">
      <alignment vertical="top" wrapText="1"/>
    </xf>
    <xf numFmtId="166" fontId="44" fillId="0" borderId="2" xfId="1" applyNumberFormat="1" applyFont="1" applyBorder="1"/>
    <xf numFmtId="0" fontId="37" fillId="0" borderId="0" xfId="0" applyFont="1" applyAlignment="1">
      <alignment horizontal="center"/>
    </xf>
    <xf numFmtId="166" fontId="37" fillId="0" borderId="0" xfId="1" applyNumberFormat="1" applyFont="1" applyBorder="1"/>
    <xf numFmtId="0" fontId="38" fillId="0" borderId="0" xfId="0" applyFont="1"/>
    <xf numFmtId="0" fontId="46" fillId="0" borderId="0" xfId="0" applyFont="1"/>
    <xf numFmtId="0" fontId="37" fillId="0" borderId="0" xfId="0" applyFont="1"/>
    <xf numFmtId="0" fontId="47" fillId="0" borderId="0" xfId="0" applyFont="1" applyAlignment="1">
      <alignment horizontal="left" vertical="top"/>
    </xf>
    <xf numFmtId="166" fontId="47" fillId="5" borderId="0" xfId="1" applyNumberFormat="1" applyFont="1" applyFill="1" applyBorder="1" applyAlignment="1">
      <alignment horizontal="center" vertical="center" wrapText="1"/>
    </xf>
    <xf numFmtId="0" fontId="47" fillId="0" borderId="0" xfId="0" applyFont="1" applyAlignment="1">
      <alignment horizontal="left" vertical="center" wrapText="1"/>
    </xf>
    <xf numFmtId="0" fontId="49" fillId="0" borderId="0" xfId="0" applyFont="1" applyAlignment="1">
      <alignment wrapText="1"/>
    </xf>
    <xf numFmtId="165" fontId="49" fillId="0" borderId="0" xfId="1" applyFont="1" applyAlignment="1">
      <alignment wrapText="1"/>
    </xf>
    <xf numFmtId="166" fontId="37" fillId="0" borderId="0" xfId="1" applyNumberFormat="1" applyFont="1" applyAlignment="1">
      <alignment wrapText="1"/>
    </xf>
    <xf numFmtId="0" fontId="38" fillId="0" borderId="0" xfId="0" applyFont="1" applyAlignment="1">
      <alignment horizontal="left" vertical="center" wrapText="1"/>
    </xf>
    <xf numFmtId="0" fontId="37" fillId="0" borderId="0" xfId="1" applyNumberFormat="1" applyFont="1" applyAlignment="1">
      <alignment horizontal="center" vertical="top" wrapText="1"/>
    </xf>
    <xf numFmtId="0" fontId="37" fillId="0" borderId="0" xfId="0" applyFont="1" applyAlignment="1">
      <alignment horizontal="center" vertical="top" wrapText="1"/>
    </xf>
    <xf numFmtId="0" fontId="37" fillId="0" borderId="0" xfId="0" applyFont="1" applyAlignment="1">
      <alignment vertical="center" wrapText="1"/>
    </xf>
    <xf numFmtId="0" fontId="38" fillId="0" borderId="0" xfId="0" applyFont="1" applyAlignment="1">
      <alignment horizontal="justify" vertical="center" wrapText="1"/>
    </xf>
    <xf numFmtId="166" fontId="38" fillId="0" borderId="0" xfId="1" applyNumberFormat="1" applyFont="1" applyAlignment="1">
      <alignment vertical="center" wrapText="1"/>
    </xf>
    <xf numFmtId="0" fontId="38" fillId="0" borderId="0" xfId="0" applyFont="1" applyAlignment="1">
      <alignment vertical="center" wrapText="1"/>
    </xf>
    <xf numFmtId="0" fontId="37" fillId="0" borderId="0" xfId="1" applyNumberFormat="1" applyFont="1" applyAlignment="1">
      <alignment horizontal="center" wrapText="1"/>
    </xf>
    <xf numFmtId="0" fontId="38" fillId="0" borderId="0" xfId="0" applyFont="1" applyAlignment="1">
      <alignment horizontal="left" wrapText="1"/>
    </xf>
    <xf numFmtId="165" fontId="37" fillId="0" borderId="0" xfId="1" applyFont="1" applyAlignment="1">
      <alignment horizontal="left" vertical="top" wrapText="1"/>
    </xf>
    <xf numFmtId="165" fontId="19" fillId="0" borderId="0" xfId="0" applyNumberFormat="1" applyFont="1"/>
    <xf numFmtId="166" fontId="38" fillId="0" borderId="0" xfId="1" applyNumberFormat="1" applyFont="1" applyFill="1" applyAlignment="1">
      <alignment vertical="center" wrapText="1"/>
    </xf>
    <xf numFmtId="4" fontId="38" fillId="0" borderId="0" xfId="0" applyNumberFormat="1" applyFont="1" applyAlignment="1">
      <alignment vertical="center" wrapText="1"/>
    </xf>
    <xf numFmtId="1" fontId="37" fillId="0" borderId="0" xfId="1" applyNumberFormat="1" applyFont="1" applyAlignment="1">
      <alignment horizontal="center" wrapText="1"/>
    </xf>
    <xf numFmtId="165" fontId="38" fillId="0" borderId="0" xfId="1" applyFont="1" applyAlignment="1">
      <alignment horizontal="left" vertical="center" wrapText="1"/>
    </xf>
    <xf numFmtId="166" fontId="37" fillId="0" borderId="0" xfId="1" applyNumberFormat="1" applyFont="1" applyFill="1" applyBorder="1" applyAlignment="1">
      <alignment wrapText="1"/>
    </xf>
    <xf numFmtId="166" fontId="37" fillId="0" borderId="6" xfId="1" applyNumberFormat="1" applyFont="1" applyFill="1" applyBorder="1" applyAlignment="1">
      <alignment wrapText="1"/>
    </xf>
    <xf numFmtId="166" fontId="38" fillId="0" borderId="0" xfId="1" applyNumberFormat="1" applyFont="1" applyBorder="1" applyAlignment="1">
      <alignment wrapText="1"/>
    </xf>
    <xf numFmtId="0" fontId="37" fillId="0" borderId="5" xfId="0" applyFont="1" applyBorder="1" applyAlignment="1">
      <alignment horizontal="center" vertical="center" wrapText="1"/>
    </xf>
    <xf numFmtId="0" fontId="37" fillId="0" borderId="0" xfId="0" applyFont="1" applyAlignment="1">
      <alignment vertical="center"/>
    </xf>
    <xf numFmtId="16" fontId="38" fillId="0" borderId="0" xfId="0" applyNumberFormat="1" applyFont="1" applyAlignment="1">
      <alignment horizontal="center" wrapText="1"/>
    </xf>
    <xf numFmtId="0" fontId="51" fillId="0" borderId="0" xfId="0" applyFont="1" applyAlignment="1">
      <alignment horizontal="left" wrapText="1"/>
    </xf>
    <xf numFmtId="0" fontId="37" fillId="0" borderId="0" xfId="0" applyFont="1" applyAlignment="1">
      <alignment horizontal="justify" vertical="center" wrapText="1"/>
    </xf>
    <xf numFmtId="0" fontId="55" fillId="0" borderId="0" xfId="0" applyFont="1" applyAlignment="1">
      <alignment horizontal="justify" vertical="center" wrapText="1"/>
    </xf>
    <xf numFmtId="0" fontId="56" fillId="0" borderId="0" xfId="0" applyFont="1" applyAlignment="1">
      <alignment horizontal="justify" vertical="center" wrapText="1"/>
    </xf>
    <xf numFmtId="165" fontId="24" fillId="0" borderId="0" xfId="1" applyFont="1" applyFill="1" applyAlignment="1">
      <alignment wrapText="1"/>
    </xf>
    <xf numFmtId="0" fontId="37" fillId="0" borderId="0" xfId="0" applyFont="1" applyAlignment="1">
      <alignment horizontal="center" vertical="center" wrapText="1"/>
    </xf>
    <xf numFmtId="166" fontId="39" fillId="0" borderId="0" xfId="1" applyNumberFormat="1" applyFont="1" applyFill="1" applyBorder="1" applyAlignment="1">
      <alignment wrapText="1"/>
    </xf>
    <xf numFmtId="166" fontId="39" fillId="0" borderId="0" xfId="1" applyNumberFormat="1" applyFont="1" applyBorder="1" applyAlignment="1">
      <alignment wrapText="1"/>
    </xf>
    <xf numFmtId="0" fontId="17" fillId="0" borderId="0" xfId="0" applyFont="1" applyAlignment="1">
      <alignment vertical="center"/>
    </xf>
    <xf numFmtId="0" fontId="47" fillId="0" borderId="7" xfId="0" applyFont="1" applyBorder="1" applyAlignment="1">
      <alignment horizontal="left" vertical="center" wrapText="1"/>
    </xf>
    <xf numFmtId="166" fontId="47" fillId="5" borderId="8" xfId="1" applyNumberFormat="1" applyFont="1" applyFill="1" applyBorder="1" applyAlignment="1">
      <alignment horizontal="center" vertical="center" wrapText="1"/>
    </xf>
    <xf numFmtId="166" fontId="45" fillId="5" borderId="8" xfId="1" applyNumberFormat="1" applyFont="1" applyFill="1" applyBorder="1" applyAlignment="1">
      <alignment horizontal="center" vertical="center" wrapText="1"/>
    </xf>
    <xf numFmtId="166" fontId="47" fillId="5" borderId="8" xfId="0" applyNumberFormat="1" applyFont="1" applyFill="1" applyBorder="1" applyAlignment="1">
      <alignment horizontal="center" vertical="center" wrapText="1"/>
    </xf>
    <xf numFmtId="0" fontId="47" fillId="0" borderId="10" xfId="0" applyFont="1" applyBorder="1" applyAlignment="1">
      <alignment horizontal="left" vertical="center" wrapText="1"/>
    </xf>
    <xf numFmtId="166" fontId="48" fillId="0" borderId="10" xfId="1" applyNumberFormat="1" applyFont="1" applyFill="1" applyBorder="1" applyAlignment="1">
      <alignment horizontal="center" vertical="center" wrapText="1"/>
    </xf>
    <xf numFmtId="166" fontId="48" fillId="0" borderId="11" xfId="1" applyNumberFormat="1" applyFont="1" applyFill="1" applyBorder="1" applyAlignment="1">
      <alignment horizontal="center" vertical="center" wrapText="1"/>
    </xf>
    <xf numFmtId="165" fontId="48" fillId="0" borderId="5" xfId="1" applyFont="1" applyFill="1" applyBorder="1" applyAlignment="1">
      <alignment horizontal="center" vertical="center" wrapText="1"/>
    </xf>
    <xf numFmtId="166" fontId="48" fillId="0" borderId="7" xfId="1" applyNumberFormat="1" applyFont="1" applyFill="1" applyBorder="1" applyAlignment="1">
      <alignment vertical="center" wrapText="1"/>
    </xf>
    <xf numFmtId="166" fontId="48" fillId="0" borderId="5" xfId="1" applyNumberFormat="1" applyFont="1" applyFill="1" applyBorder="1" applyAlignment="1">
      <alignment horizontal="center" vertical="center" wrapText="1"/>
    </xf>
    <xf numFmtId="166" fontId="47" fillId="5" borderId="12" xfId="1" applyNumberFormat="1" applyFont="1" applyFill="1" applyBorder="1" applyAlignment="1">
      <alignment horizontal="center" vertical="center" wrapText="1"/>
    </xf>
    <xf numFmtId="166" fontId="47" fillId="5" borderId="7" xfId="1" applyNumberFormat="1" applyFont="1" applyFill="1" applyBorder="1" applyAlignment="1">
      <alignment horizontal="center" vertical="center" wrapText="1"/>
    </xf>
    <xf numFmtId="165" fontId="47" fillId="0" borderId="12" xfId="1" applyFont="1" applyFill="1" applyBorder="1" applyAlignment="1">
      <alignment horizontal="left" vertical="center" wrapText="1"/>
    </xf>
    <xf numFmtId="166" fontId="48" fillId="0" borderId="14" xfId="1" applyNumberFormat="1" applyFont="1" applyFill="1" applyBorder="1" applyAlignment="1">
      <alignment horizontal="center" vertical="center" wrapText="1"/>
    </xf>
    <xf numFmtId="165" fontId="48" fillId="0" borderId="11" xfId="1" applyFont="1" applyFill="1" applyBorder="1" applyAlignment="1">
      <alignment horizontal="center" vertical="center" wrapText="1"/>
    </xf>
    <xf numFmtId="166" fontId="48" fillId="0" borderId="7" xfId="1" applyNumberFormat="1" applyFont="1" applyFill="1" applyBorder="1" applyAlignment="1">
      <alignment horizontal="center" vertical="center" wrapText="1"/>
    </xf>
    <xf numFmtId="0" fontId="42" fillId="0" borderId="0" xfId="0" applyFont="1" applyAlignment="1">
      <alignment horizontal="left" vertical="top" wrapText="1"/>
    </xf>
    <xf numFmtId="166" fontId="42" fillId="0" borderId="0" xfId="1" applyNumberFormat="1" applyFont="1" applyAlignment="1">
      <alignment vertical="top" wrapText="1"/>
    </xf>
    <xf numFmtId="0" fontId="40" fillId="2" borderId="0" xfId="0" applyFont="1" applyFill="1"/>
    <xf numFmtId="166" fontId="3" fillId="0" borderId="0" xfId="1" applyNumberFormat="1" applyFont="1" applyAlignment="1">
      <alignment vertical="center"/>
    </xf>
    <xf numFmtId="166" fontId="24" fillId="0" borderId="0" xfId="1" applyNumberFormat="1" applyFont="1" applyAlignment="1">
      <alignment vertical="center"/>
    </xf>
    <xf numFmtId="166" fontId="30" fillId="0" borderId="0" xfId="1" applyNumberFormat="1" applyFont="1" applyAlignment="1">
      <alignment vertical="center"/>
    </xf>
    <xf numFmtId="0" fontId="17" fillId="0" borderId="0" xfId="0" applyFont="1" applyAlignment="1">
      <alignment horizontal="center" vertical="center"/>
    </xf>
    <xf numFmtId="166" fontId="48" fillId="0" borderId="12" xfId="1" applyNumberFormat="1" applyFont="1" applyFill="1" applyBorder="1" applyAlignment="1">
      <alignment horizontal="center" vertical="center" wrapText="1"/>
    </xf>
    <xf numFmtId="0" fontId="58" fillId="0" borderId="0" xfId="0" applyFont="1"/>
    <xf numFmtId="166" fontId="58" fillId="0" borderId="0" xfId="1" applyNumberFormat="1" applyFont="1"/>
    <xf numFmtId="0" fontId="59" fillId="0" borderId="0" xfId="0" applyFont="1" applyAlignment="1">
      <alignment horizontal="left" vertical="top" wrapText="1"/>
    </xf>
    <xf numFmtId="0" fontId="58" fillId="0" borderId="0" xfId="0" applyFont="1" applyAlignment="1">
      <alignment wrapText="1"/>
    </xf>
    <xf numFmtId="0" fontId="18" fillId="0" borderId="0" xfId="0" applyFont="1" applyAlignment="1">
      <alignment vertical="center"/>
    </xf>
    <xf numFmtId="165" fontId="0" fillId="0" borderId="0" xfId="1" applyFont="1" applyAlignment="1">
      <alignment vertical="center"/>
    </xf>
    <xf numFmtId="166" fontId="41" fillId="0" borderId="0" xfId="0" applyNumberFormat="1" applyFont="1"/>
    <xf numFmtId="0" fontId="59" fillId="0" borderId="0" xfId="0" applyFont="1" applyAlignment="1">
      <alignment vertical="center" wrapText="1"/>
    </xf>
    <xf numFmtId="166" fontId="3" fillId="0" borderId="1" xfId="1" applyNumberFormat="1" applyFont="1" applyBorder="1" applyAlignment="1">
      <alignment vertical="center"/>
    </xf>
    <xf numFmtId="166" fontId="3" fillId="3" borderId="3" xfId="1" applyNumberFormat="1" applyFont="1" applyFill="1" applyBorder="1" applyAlignment="1">
      <alignment vertical="center"/>
    </xf>
    <xf numFmtId="165" fontId="62" fillId="0" borderId="0" xfId="1" applyFont="1"/>
    <xf numFmtId="0" fontId="62" fillId="0" borderId="0" xfId="0" applyFont="1"/>
    <xf numFmtId="165" fontId="62" fillId="2" borderId="0" xfId="1" applyFont="1" applyFill="1"/>
    <xf numFmtId="0" fontId="62" fillId="2" borderId="0" xfId="0" applyFont="1" applyFill="1"/>
    <xf numFmtId="4" fontId="62" fillId="0" borderId="0" xfId="0" applyNumberFormat="1" applyFont="1"/>
    <xf numFmtId="165" fontId="66" fillId="2" borderId="0" xfId="1" applyFont="1" applyFill="1" applyAlignment="1">
      <alignment horizontal="center" vertical="top" wrapText="1"/>
    </xf>
    <xf numFmtId="165" fontId="3" fillId="0" borderId="4" xfId="1" applyFont="1" applyFill="1" applyBorder="1" applyAlignment="1">
      <alignment vertical="center"/>
    </xf>
    <xf numFmtId="170" fontId="40" fillId="2" borderId="0" xfId="0" applyNumberFormat="1" applyFont="1" applyFill="1"/>
    <xf numFmtId="0" fontId="40" fillId="0" borderId="0" xfId="0" applyFont="1" applyAlignment="1">
      <alignment vertical="top"/>
    </xf>
    <xf numFmtId="0" fontId="37" fillId="0" borderId="0" xfId="0" applyFont="1" applyAlignment="1">
      <alignment vertical="top"/>
    </xf>
    <xf numFmtId="166" fontId="16" fillId="0" borderId="2" xfId="1" applyNumberFormat="1" applyFont="1" applyFill="1" applyBorder="1" applyAlignment="1">
      <alignment vertical="center"/>
    </xf>
    <xf numFmtId="165" fontId="65" fillId="0" borderId="0" xfId="1" applyFont="1" applyAlignment="1">
      <alignment horizontal="center" vertical="top" wrapText="1"/>
    </xf>
    <xf numFmtId="168" fontId="64" fillId="6" borderId="0" xfId="0" applyNumberFormat="1" applyFont="1" applyFill="1" applyAlignment="1">
      <alignment horizontal="left" vertical="top" wrapText="1"/>
    </xf>
    <xf numFmtId="0" fontId="65" fillId="6" borderId="0" xfId="0" applyFont="1" applyFill="1" applyAlignment="1">
      <alignment horizontal="left" vertical="top" wrapText="1"/>
    </xf>
    <xf numFmtId="165" fontId="65" fillId="6" borderId="0" xfId="1" applyFont="1" applyFill="1" applyAlignment="1">
      <alignment horizontal="center" vertical="top" wrapText="1"/>
    </xf>
    <xf numFmtId="169" fontId="68" fillId="0" borderId="0" xfId="0" applyNumberFormat="1" applyFont="1" applyAlignment="1">
      <alignment horizontal="left" vertical="top" wrapText="1"/>
    </xf>
    <xf numFmtId="0" fontId="66" fillId="0" borderId="0" xfId="0" applyFont="1" applyAlignment="1">
      <alignment horizontal="left" vertical="top" wrapText="1"/>
    </xf>
    <xf numFmtId="165" fontId="66" fillId="0" borderId="0" xfId="1" applyFont="1" applyAlignment="1">
      <alignment horizontal="center" vertical="top" wrapText="1"/>
    </xf>
    <xf numFmtId="169" fontId="68" fillId="2" borderId="0" xfId="0" applyNumberFormat="1" applyFont="1" applyFill="1" applyAlignment="1">
      <alignment horizontal="left" vertical="top" wrapText="1"/>
    </xf>
    <xf numFmtId="0" fontId="66" fillId="2" borderId="0" xfId="0" applyFont="1" applyFill="1" applyAlignment="1">
      <alignment horizontal="left" vertical="top" wrapText="1"/>
    </xf>
    <xf numFmtId="165" fontId="65" fillId="2" borderId="0" xfId="1" applyFont="1" applyFill="1" applyAlignment="1">
      <alignment horizontal="center" vertical="top" wrapText="1"/>
    </xf>
    <xf numFmtId="0" fontId="62" fillId="6" borderId="0" xfId="0" applyFont="1" applyFill="1" applyAlignment="1">
      <alignment horizontal="left" vertical="top" wrapText="1"/>
    </xf>
    <xf numFmtId="0" fontId="65" fillId="6" borderId="0" xfId="0" applyFont="1" applyFill="1" applyAlignment="1">
      <alignment horizontal="left" vertical="center" wrapText="1"/>
    </xf>
    <xf numFmtId="165" fontId="65" fillId="6" borderId="0" xfId="1" applyFont="1" applyFill="1" applyAlignment="1">
      <alignment horizontal="center" vertical="center" wrapText="1"/>
    </xf>
    <xf numFmtId="0" fontId="62" fillId="0" borderId="0" xfId="0" applyFont="1" applyAlignment="1">
      <alignment horizontal="center"/>
    </xf>
    <xf numFmtId="165" fontId="62" fillId="0" borderId="0" xfId="1" applyFont="1" applyBorder="1"/>
    <xf numFmtId="4" fontId="69" fillId="0" borderId="0" xfId="0" applyNumberFormat="1" applyFont="1"/>
    <xf numFmtId="0" fontId="18" fillId="0" borderId="0" xfId="0" applyFont="1" applyAlignment="1">
      <alignment horizontal="center" vertical="center"/>
    </xf>
    <xf numFmtId="0" fontId="26" fillId="0" borderId="0" xfId="0" applyFont="1" applyAlignment="1">
      <alignment horizontal="center" vertical="center"/>
    </xf>
    <xf numFmtId="165" fontId="9" fillId="0" borderId="0" xfId="1" applyFont="1" applyBorder="1" applyAlignment="1">
      <alignment horizontal="center" wrapText="1"/>
    </xf>
    <xf numFmtId="0" fontId="13" fillId="0" borderId="0" xfId="0" applyFont="1" applyAlignment="1">
      <alignment horizontal="left" wrapText="1"/>
    </xf>
    <xf numFmtId="0" fontId="5" fillId="0" borderId="0" xfId="0" applyFont="1" applyAlignment="1">
      <alignment horizontal="left" vertical="center"/>
    </xf>
    <xf numFmtId="0" fontId="9" fillId="0" borderId="0" xfId="0" applyFont="1" applyAlignment="1">
      <alignment horizontal="center" wrapText="1"/>
    </xf>
    <xf numFmtId="0" fontId="17" fillId="0" borderId="0" xfId="0" applyFont="1" applyAlignment="1">
      <alignment horizontal="center" vertical="center"/>
    </xf>
    <xf numFmtId="0" fontId="8" fillId="0" borderId="0" xfId="0" applyFont="1" applyAlignment="1">
      <alignment horizontal="left" vertical="center" wrapText="1"/>
    </xf>
    <xf numFmtId="165" fontId="9" fillId="0" borderId="0" xfId="1" applyFont="1" applyBorder="1" applyAlignment="1">
      <alignment horizontal="center"/>
    </xf>
    <xf numFmtId="0" fontId="2"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13" fillId="0" borderId="0" xfId="0" applyFont="1" applyAlignment="1">
      <alignment horizontal="center" wrapText="1"/>
    </xf>
    <xf numFmtId="0" fontId="2" fillId="0" borderId="0" xfId="0" applyFont="1" applyAlignment="1">
      <alignment horizontal="left" vertical="center" wrapText="1"/>
    </xf>
    <xf numFmtId="0" fontId="30" fillId="0" borderId="0" xfId="0" applyFont="1" applyAlignment="1">
      <alignment horizontal="center" wrapText="1"/>
    </xf>
    <xf numFmtId="165" fontId="60" fillId="0" borderId="0" xfId="1" applyFont="1" applyBorder="1" applyAlignment="1">
      <alignment horizontal="center" wrapText="1"/>
    </xf>
    <xf numFmtId="0" fontId="60" fillId="0" borderId="0" xfId="0" applyFont="1" applyAlignment="1">
      <alignment horizontal="center" wrapText="1"/>
    </xf>
    <xf numFmtId="0" fontId="60" fillId="0" borderId="0" xfId="0" applyFont="1" applyAlignment="1">
      <alignment horizontal="center"/>
    </xf>
    <xf numFmtId="0" fontId="61" fillId="0" borderId="0" xfId="0" applyFont="1" applyAlignment="1">
      <alignment horizontal="center" vertical="center"/>
    </xf>
    <xf numFmtId="0" fontId="63" fillId="6" borderId="0" xfId="0" applyFont="1" applyFill="1" applyAlignment="1">
      <alignment horizontal="center" vertical="center"/>
    </xf>
    <xf numFmtId="0" fontId="64" fillId="0" borderId="0" xfId="0" applyFont="1" applyAlignment="1">
      <alignment horizontal="center" vertical="center"/>
    </xf>
    <xf numFmtId="0" fontId="62" fillId="0" borderId="0" xfId="0" applyFont="1" applyAlignment="1">
      <alignment horizontal="center" vertical="top"/>
    </xf>
    <xf numFmtId="0" fontId="65" fillId="0" borderId="0" xfId="0" applyFont="1" applyAlignment="1">
      <alignment horizontal="left" vertical="center" wrapText="1"/>
    </xf>
    <xf numFmtId="0" fontId="37" fillId="0" borderId="0" xfId="0" applyFont="1" applyAlignment="1">
      <alignment horizontal="center" vertical="top"/>
    </xf>
    <xf numFmtId="0" fontId="3" fillId="0" borderId="0" xfId="0" applyFont="1" applyAlignment="1">
      <alignment horizontal="center" wrapText="1"/>
    </xf>
    <xf numFmtId="0" fontId="3" fillId="0" borderId="0" xfId="0" applyFont="1" applyAlignment="1">
      <alignment horizontal="left" vertical="center" wrapText="1"/>
    </xf>
    <xf numFmtId="0" fontId="38" fillId="0" borderId="0" xfId="0" applyFont="1" applyAlignment="1">
      <alignment horizontal="left" vertical="center" wrapText="1"/>
    </xf>
    <xf numFmtId="0" fontId="38" fillId="0" borderId="0" xfId="0" applyFont="1" applyAlignment="1">
      <alignment horizontal="left" wrapText="1"/>
    </xf>
    <xf numFmtId="0" fontId="55" fillId="0" borderId="0" xfId="0" applyFont="1" applyAlignment="1">
      <alignment horizontal="left" vertical="top" wrapText="1"/>
    </xf>
    <xf numFmtId="0" fontId="38" fillId="0" borderId="0" xfId="0" applyFont="1" applyAlignment="1">
      <alignment horizontal="left" vertical="top" wrapText="1"/>
    </xf>
    <xf numFmtId="0" fontId="37" fillId="0" borderId="0" xfId="0" applyFont="1" applyAlignment="1">
      <alignment horizontal="left" vertical="center" wrapText="1"/>
    </xf>
    <xf numFmtId="0" fontId="55" fillId="0" borderId="0" xfId="0" applyFont="1" applyAlignment="1">
      <alignment horizontal="left" vertical="center" wrapText="1"/>
    </xf>
    <xf numFmtId="0" fontId="37" fillId="0" borderId="0" xfId="0" applyFont="1" applyAlignment="1">
      <alignment horizontal="left" wrapText="1"/>
    </xf>
    <xf numFmtId="0" fontId="51" fillId="0" borderId="0" xfId="0" applyFont="1" applyAlignment="1">
      <alignment horizontal="left" vertical="center" wrapText="1"/>
    </xf>
    <xf numFmtId="0" fontId="52" fillId="0" borderId="0" xfId="0" applyFont="1" applyAlignment="1">
      <alignment horizontal="center" vertical="center" wrapText="1"/>
    </xf>
    <xf numFmtId="0" fontId="54" fillId="0" borderId="0" xfId="0" applyFont="1" applyAlignment="1">
      <alignment horizontal="left" wrapText="1"/>
    </xf>
    <xf numFmtId="0" fontId="51" fillId="0" borderId="0" xfId="0" applyFont="1" applyAlignment="1">
      <alignment horizontal="center" vertical="center" wrapText="1"/>
    </xf>
    <xf numFmtId="0" fontId="51" fillId="0" borderId="0" xfId="0" applyFont="1" applyAlignment="1">
      <alignment horizontal="left" wrapText="1"/>
    </xf>
    <xf numFmtId="16" fontId="38" fillId="0" borderId="0" xfId="0" applyNumberFormat="1" applyFont="1" applyAlignment="1">
      <alignment horizontal="center" wrapText="1"/>
    </xf>
    <xf numFmtId="0" fontId="39" fillId="0" borderId="0" xfId="0" applyFont="1" applyAlignment="1">
      <alignment horizontal="left" vertical="top" wrapText="1"/>
    </xf>
    <xf numFmtId="0" fontId="47" fillId="0" borderId="9" xfId="0" applyFont="1" applyBorder="1" applyAlignment="1">
      <alignment horizontal="left" vertical="center" wrapText="1"/>
    </xf>
    <xf numFmtId="0" fontId="47" fillId="0" borderId="10" xfId="0" applyFont="1" applyBorder="1" applyAlignment="1">
      <alignment horizontal="left" vertical="center" wrapText="1"/>
    </xf>
    <xf numFmtId="166" fontId="48" fillId="0" borderId="9" xfId="1" applyNumberFormat="1" applyFont="1" applyFill="1" applyBorder="1" applyAlignment="1">
      <alignment horizontal="center" vertical="center" wrapText="1"/>
    </xf>
    <xf numFmtId="166" fontId="48" fillId="0" borderId="10" xfId="1" applyNumberFormat="1" applyFont="1" applyFill="1" applyBorder="1" applyAlignment="1">
      <alignment horizontal="center" vertical="center" wrapText="1"/>
    </xf>
    <xf numFmtId="166" fontId="48" fillId="0" borderId="13" xfId="1" applyNumberFormat="1" applyFont="1" applyFill="1" applyBorder="1" applyAlignment="1">
      <alignment horizontal="center" vertical="center" wrapText="1"/>
    </xf>
    <xf numFmtId="0" fontId="37" fillId="0" borderId="0" xfId="0" applyFont="1" applyAlignment="1">
      <alignment horizontal="left" vertical="top" wrapText="1"/>
    </xf>
    <xf numFmtId="166" fontId="47" fillId="0" borderId="9" xfId="1" applyNumberFormat="1" applyFont="1" applyFill="1" applyBorder="1" applyAlignment="1">
      <alignment horizontal="center" vertical="center" wrapText="1"/>
    </xf>
    <xf numFmtId="166" fontId="47" fillId="0" borderId="10" xfId="1" applyNumberFormat="1" applyFont="1" applyFill="1" applyBorder="1" applyAlignment="1">
      <alignment horizontal="center" vertical="center" wrapText="1"/>
    </xf>
    <xf numFmtId="166" fontId="47" fillId="5" borderId="9" xfId="1" applyNumberFormat="1" applyFont="1" applyFill="1" applyBorder="1" applyAlignment="1">
      <alignment horizontal="center" vertical="center" wrapText="1"/>
    </xf>
    <xf numFmtId="166" fontId="47" fillId="5" borderId="10" xfId="1" applyNumberFormat="1" applyFont="1" applyFill="1" applyBorder="1" applyAlignment="1">
      <alignment horizontal="center" vertical="center" wrapText="1"/>
    </xf>
    <xf numFmtId="0" fontId="47" fillId="0" borderId="0" xfId="0" applyFont="1" applyAlignment="1">
      <alignment horizontal="left" vertical="top" wrapText="1"/>
    </xf>
    <xf numFmtId="0" fontId="58" fillId="0" borderId="0" xfId="0" applyFont="1" applyAlignment="1">
      <alignment horizontal="left" wrapText="1"/>
    </xf>
    <xf numFmtId="0" fontId="58" fillId="0" borderId="0" xfId="0" applyFont="1" applyAlignment="1">
      <alignment horizontal="left" vertical="center" wrapText="1"/>
    </xf>
    <xf numFmtId="0" fontId="58" fillId="0" borderId="0" xfId="0" applyFont="1" applyAlignment="1">
      <alignment horizontal="left"/>
    </xf>
    <xf numFmtId="0" fontId="37" fillId="0" borderId="0" xfId="0" applyFont="1" applyAlignment="1">
      <alignment horizontal="center"/>
    </xf>
    <xf numFmtId="0" fontId="40" fillId="0" borderId="0" xfId="0" applyFont="1" applyAlignment="1">
      <alignment horizontal="left" vertical="top" wrapText="1"/>
    </xf>
    <xf numFmtId="0" fontId="59" fillId="0" borderId="0" xfId="0" applyFont="1" applyAlignment="1">
      <alignment horizontal="left" vertical="top" wrapText="1"/>
    </xf>
    <xf numFmtId="0" fontId="17" fillId="0" borderId="0" xfId="0" applyFont="1" applyAlignment="1">
      <alignment vertical="top" wrapText="1"/>
    </xf>
    <xf numFmtId="0" fontId="39" fillId="0" borderId="0" xfId="0" applyFont="1" applyAlignment="1">
      <alignment vertical="top" wrapText="1"/>
    </xf>
    <xf numFmtId="0" fontId="38" fillId="0" borderId="0" xfId="0" applyFont="1" applyAlignment="1">
      <alignment horizontal="left" vertical="top"/>
    </xf>
    <xf numFmtId="0" fontId="0" fillId="0" borderId="0" xfId="0" applyAlignment="1">
      <alignment horizontal="center" wrapText="1"/>
    </xf>
    <xf numFmtId="0" fontId="40" fillId="0" borderId="0" xfId="0" applyFont="1" applyAlignment="1">
      <alignment horizontal="center" vertical="top" wrapText="1"/>
    </xf>
    <xf numFmtId="0" fontId="39" fillId="0" borderId="0" xfId="0" applyFont="1" applyAlignment="1">
      <alignment horizontal="center" vertical="top" wrapText="1"/>
    </xf>
    <xf numFmtId="0" fontId="59" fillId="0" borderId="0" xfId="0" applyFont="1" applyAlignment="1">
      <alignment horizontal="left" vertical="center" wrapText="1"/>
    </xf>
    <xf numFmtId="0" fontId="40" fillId="0" borderId="0" xfId="0" applyFont="1" applyAlignment="1">
      <alignment vertical="top" wrapText="1"/>
    </xf>
    <xf numFmtId="0" fontId="12" fillId="0" borderId="0" xfId="0" applyFont="1" applyAlignment="1">
      <alignment horizontal="left" vertical="top" wrapText="1"/>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2066925</xdr:colOff>
      <xdr:row>4</xdr:row>
      <xdr:rowOff>9525</xdr:rowOff>
    </xdr:from>
    <xdr:ext cx="851795" cy="779461"/>
    <xdr:pic>
      <xdr:nvPicPr>
        <xdr:cNvPr id="2" name="Imagen 1">
          <a:extLst>
            <a:ext uri="{FF2B5EF4-FFF2-40B4-BE49-F238E27FC236}">
              <a16:creationId xmlns:a16="http://schemas.microsoft.com/office/drawing/2014/main" id="{B9E73162-FF43-4CE7-9844-DC4008096045}"/>
            </a:ext>
          </a:extLst>
        </xdr:cNvPr>
        <xdr:cNvPicPr>
          <a:picLocks noChangeAspect="1"/>
        </xdr:cNvPicPr>
      </xdr:nvPicPr>
      <xdr:blipFill>
        <a:blip xmlns:r="http://schemas.openxmlformats.org/officeDocument/2006/relationships" r:embed="rId1"/>
        <a:stretch>
          <a:fillRect/>
        </a:stretch>
      </xdr:blipFill>
      <xdr:spPr>
        <a:xfrm>
          <a:off x="2333625" y="781050"/>
          <a:ext cx="851795" cy="77946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2457450</xdr:colOff>
      <xdr:row>5</xdr:row>
      <xdr:rowOff>114300</xdr:rowOff>
    </xdr:from>
    <xdr:ext cx="851795" cy="779461"/>
    <xdr:pic>
      <xdr:nvPicPr>
        <xdr:cNvPr id="2" name="Imagen 1">
          <a:extLst>
            <a:ext uri="{FF2B5EF4-FFF2-40B4-BE49-F238E27FC236}">
              <a16:creationId xmlns:a16="http://schemas.microsoft.com/office/drawing/2014/main" id="{899DEA5B-4816-48FF-AC34-11F83CD88CDE}"/>
            </a:ext>
          </a:extLst>
        </xdr:cNvPr>
        <xdr:cNvPicPr>
          <a:picLocks noChangeAspect="1"/>
        </xdr:cNvPicPr>
      </xdr:nvPicPr>
      <xdr:blipFill>
        <a:blip xmlns:r="http://schemas.openxmlformats.org/officeDocument/2006/relationships" r:embed="rId1"/>
        <a:stretch>
          <a:fillRect/>
        </a:stretch>
      </xdr:blipFill>
      <xdr:spPr>
        <a:xfrm>
          <a:off x="3000375" y="1076325"/>
          <a:ext cx="851795" cy="77946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2428875</xdr:colOff>
      <xdr:row>4</xdr:row>
      <xdr:rowOff>85725</xdr:rowOff>
    </xdr:from>
    <xdr:ext cx="851795" cy="779461"/>
    <xdr:pic>
      <xdr:nvPicPr>
        <xdr:cNvPr id="2" name="Imagen 1">
          <a:extLst>
            <a:ext uri="{FF2B5EF4-FFF2-40B4-BE49-F238E27FC236}">
              <a16:creationId xmlns:a16="http://schemas.microsoft.com/office/drawing/2014/main" id="{30DE8F92-16F8-4082-864F-9533F9DD1B85}"/>
            </a:ext>
          </a:extLst>
        </xdr:cNvPr>
        <xdr:cNvPicPr>
          <a:picLocks noChangeAspect="1"/>
        </xdr:cNvPicPr>
      </xdr:nvPicPr>
      <xdr:blipFill>
        <a:blip xmlns:r="http://schemas.openxmlformats.org/officeDocument/2006/relationships" r:embed="rId1"/>
        <a:stretch>
          <a:fillRect/>
        </a:stretch>
      </xdr:blipFill>
      <xdr:spPr>
        <a:xfrm>
          <a:off x="2914650" y="857250"/>
          <a:ext cx="851795" cy="77946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3076575</xdr:colOff>
      <xdr:row>4</xdr:row>
      <xdr:rowOff>19050</xdr:rowOff>
    </xdr:from>
    <xdr:to>
      <xdr:col>4</xdr:col>
      <xdr:colOff>432695</xdr:colOff>
      <xdr:row>8</xdr:row>
      <xdr:rowOff>36511</xdr:rowOff>
    </xdr:to>
    <xdr:pic>
      <xdr:nvPicPr>
        <xdr:cNvPr id="2" name="Imagen 1">
          <a:extLst>
            <a:ext uri="{FF2B5EF4-FFF2-40B4-BE49-F238E27FC236}">
              <a16:creationId xmlns:a16="http://schemas.microsoft.com/office/drawing/2014/main" id="{50B8D37B-D534-45E6-A2CA-A06E5D7A9ED3}"/>
            </a:ext>
          </a:extLst>
        </xdr:cNvPr>
        <xdr:cNvPicPr>
          <a:picLocks noChangeAspect="1"/>
        </xdr:cNvPicPr>
      </xdr:nvPicPr>
      <xdr:blipFill>
        <a:blip xmlns:r="http://schemas.openxmlformats.org/officeDocument/2006/relationships" r:embed="rId1"/>
        <a:stretch>
          <a:fillRect/>
        </a:stretch>
      </xdr:blipFill>
      <xdr:spPr>
        <a:xfrm>
          <a:off x="3295650" y="790575"/>
          <a:ext cx="851795" cy="779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269874</xdr:colOff>
      <xdr:row>2</xdr:row>
      <xdr:rowOff>87312</xdr:rowOff>
    </xdr:from>
    <xdr:to>
      <xdr:col>1</xdr:col>
      <xdr:colOff>708919</xdr:colOff>
      <xdr:row>6</xdr:row>
      <xdr:rowOff>73023</xdr:rowOff>
    </xdr:to>
    <xdr:pic>
      <xdr:nvPicPr>
        <xdr:cNvPr id="3" name="Imagen 2">
          <a:extLst>
            <a:ext uri="{FF2B5EF4-FFF2-40B4-BE49-F238E27FC236}">
              <a16:creationId xmlns:a16="http://schemas.microsoft.com/office/drawing/2014/main" id="{B459CF61-320A-4E8D-BEFA-299BFDC4A563}"/>
            </a:ext>
          </a:extLst>
        </xdr:cNvPr>
        <xdr:cNvPicPr>
          <a:picLocks noChangeAspect="1"/>
        </xdr:cNvPicPr>
      </xdr:nvPicPr>
      <xdr:blipFill>
        <a:blip xmlns:r="http://schemas.openxmlformats.org/officeDocument/2006/relationships" r:embed="rId1"/>
        <a:stretch>
          <a:fillRect/>
        </a:stretch>
      </xdr:blipFill>
      <xdr:spPr>
        <a:xfrm>
          <a:off x="269874" y="500062"/>
          <a:ext cx="851795" cy="81121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304800</xdr:colOff>
      <xdr:row>5</xdr:row>
      <xdr:rowOff>95250</xdr:rowOff>
    </xdr:from>
    <xdr:to>
      <xdr:col>5</xdr:col>
      <xdr:colOff>213620</xdr:colOff>
      <xdr:row>7</xdr:row>
      <xdr:rowOff>265111</xdr:rowOff>
    </xdr:to>
    <xdr:pic>
      <xdr:nvPicPr>
        <xdr:cNvPr id="2" name="Imagen 1">
          <a:extLst>
            <a:ext uri="{FF2B5EF4-FFF2-40B4-BE49-F238E27FC236}">
              <a16:creationId xmlns:a16="http://schemas.microsoft.com/office/drawing/2014/main" id="{752323FF-1EEB-4E1B-AAC6-4D3E985CC352}"/>
            </a:ext>
          </a:extLst>
        </xdr:cNvPr>
        <xdr:cNvPicPr>
          <a:picLocks noChangeAspect="1"/>
        </xdr:cNvPicPr>
      </xdr:nvPicPr>
      <xdr:blipFill>
        <a:blip xmlns:r="http://schemas.openxmlformats.org/officeDocument/2006/relationships" r:embed="rId1"/>
        <a:stretch>
          <a:fillRect/>
        </a:stretch>
      </xdr:blipFill>
      <xdr:spPr>
        <a:xfrm>
          <a:off x="4867275" y="1304925"/>
          <a:ext cx="851795" cy="7794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cygonzalez/Desktop/CIERRE%20JUNIO%202021%20DIGECOG/ESTADO%20FINANCIERO%20JUNIO%202021%20%20DIGEC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F - Situación Financiera (2)"/>
      <sheetName val="ESF - Situación Financiera"/>
      <sheetName val=" ERF-Rendimiento Financiero"/>
      <sheetName val="ECANP-Cambio Patrimonio"/>
      <sheetName val="EFE-Flujo de Efectivo"/>
      <sheetName val="Estado Comparativo"/>
      <sheetName val="Notas 11"/>
    </sheetNames>
    <sheetDataSet>
      <sheetData sheetId="0"/>
      <sheetData sheetId="1">
        <row r="39">
          <cell r="A39" t="str">
            <v>Las notas de la 07a la  23 son parte integral de estos Estados Financieros.</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C4410-30D2-4B10-AF52-20485B54246C}">
  <sheetPr>
    <tabColor rgb="FF92D050"/>
  </sheetPr>
  <dimension ref="A2:J54"/>
  <sheetViews>
    <sheetView tabSelected="1" zoomScaleNormal="100" workbookViewId="0">
      <selection activeCell="F6" sqref="F6"/>
    </sheetView>
  </sheetViews>
  <sheetFormatPr baseColWidth="10" defaultColWidth="11.42578125" defaultRowHeight="15" x14ac:dyDescent="0.25"/>
  <cols>
    <col min="1" max="1" width="4" style="41" customWidth="1"/>
    <col min="2" max="2" width="51.140625" style="41" customWidth="1"/>
    <col min="3" max="3" width="1.7109375" style="41" hidden="1" customWidth="1"/>
    <col min="4" max="4" width="30.85546875" style="41" customWidth="1"/>
    <col min="5" max="5" width="0.85546875" style="41" hidden="1" customWidth="1"/>
    <col min="6" max="6" width="18.85546875" style="40" customWidth="1"/>
    <col min="7" max="7" width="15.5703125" style="40" bestFit="1" customWidth="1"/>
    <col min="8" max="8" width="11.42578125" style="40"/>
    <col min="9" max="9" width="15.140625" style="40" bestFit="1" customWidth="1"/>
    <col min="10" max="16384" width="11.42578125" style="40"/>
  </cols>
  <sheetData>
    <row r="2" spans="1:5" ht="15.75" customHeight="1" x14ac:dyDescent="0.25">
      <c r="A2" s="297" t="s">
        <v>480</v>
      </c>
      <c r="B2" s="297"/>
      <c r="C2" s="297"/>
      <c r="D2" s="297"/>
      <c r="E2" s="39"/>
    </row>
    <row r="3" spans="1:5" x14ac:dyDescent="0.25">
      <c r="A3" s="297" t="s">
        <v>14</v>
      </c>
      <c r="B3" s="297"/>
      <c r="C3" s="297"/>
      <c r="D3" s="297"/>
      <c r="E3" s="297"/>
    </row>
    <row r="4" spans="1:5" x14ac:dyDescent="0.25">
      <c r="A4" s="297" t="s">
        <v>15</v>
      </c>
      <c r="B4" s="297"/>
      <c r="C4" s="297"/>
      <c r="D4" s="297"/>
      <c r="E4" s="297"/>
    </row>
    <row r="9" spans="1:5" ht="18.75" x14ac:dyDescent="0.25">
      <c r="A9" s="298" t="s">
        <v>60</v>
      </c>
      <c r="B9" s="298"/>
      <c r="C9" s="298"/>
      <c r="D9" s="298"/>
      <c r="E9" s="298"/>
    </row>
    <row r="10" spans="1:5" ht="18.75" x14ac:dyDescent="0.25">
      <c r="A10" s="298" t="s">
        <v>494</v>
      </c>
      <c r="B10" s="298"/>
      <c r="C10" s="298"/>
      <c r="D10" s="298"/>
      <c r="E10" s="298"/>
    </row>
    <row r="11" spans="1:5" ht="18.75" x14ac:dyDescent="0.25">
      <c r="A11" s="298" t="s">
        <v>1</v>
      </c>
      <c r="B11" s="298"/>
      <c r="C11" s="298"/>
      <c r="D11" s="298"/>
      <c r="E11" s="298"/>
    </row>
    <row r="12" spans="1:5" ht="18.75" x14ac:dyDescent="0.25">
      <c r="A12" s="36"/>
      <c r="B12" s="107"/>
      <c r="C12" s="107"/>
      <c r="D12" s="36"/>
      <c r="E12" s="36"/>
    </row>
    <row r="13" spans="1:5" ht="16.5" x14ac:dyDescent="0.25">
      <c r="A13" s="30"/>
      <c r="B13" s="30"/>
      <c r="C13" s="30"/>
      <c r="D13" s="104">
        <v>2025</v>
      </c>
      <c r="E13" s="105"/>
    </row>
    <row r="14" spans="1:5" ht="16.5" x14ac:dyDescent="0.25">
      <c r="A14" s="102" t="s">
        <v>59</v>
      </c>
      <c r="B14" s="101"/>
      <c r="C14" s="101"/>
      <c r="D14" s="103"/>
      <c r="E14" s="100"/>
    </row>
    <row r="15" spans="1:5" ht="16.5" x14ac:dyDescent="0.25">
      <c r="A15" s="102" t="s">
        <v>58</v>
      </c>
      <c r="B15" s="101"/>
      <c r="C15" s="101"/>
      <c r="D15" s="100"/>
      <c r="E15" s="100"/>
    </row>
    <row r="16" spans="1:5" ht="15.75" x14ac:dyDescent="0.25">
      <c r="A16" s="55"/>
      <c r="B16" s="55" t="s">
        <v>57</v>
      </c>
      <c r="C16" s="55"/>
      <c r="D16" s="256">
        <v>551539252.02999997</v>
      </c>
      <c r="E16" s="54"/>
    </row>
    <row r="17" spans="1:10" customFormat="1" ht="15.75" x14ac:dyDescent="0.25">
      <c r="A17" s="93"/>
      <c r="B17" s="55" t="s">
        <v>56</v>
      </c>
      <c r="C17" s="55"/>
      <c r="D17" s="87">
        <v>2240654224.3000002</v>
      </c>
      <c r="E17" s="88"/>
    </row>
    <row r="18" spans="1:10" ht="15.75" x14ac:dyDescent="0.25">
      <c r="A18" s="55"/>
      <c r="B18" s="55" t="s">
        <v>55</v>
      </c>
      <c r="C18" s="55"/>
      <c r="D18" s="87">
        <v>4873017.8899999997</v>
      </c>
      <c r="E18" s="88"/>
    </row>
    <row r="19" spans="1:10" customFormat="1" ht="15.75" x14ac:dyDescent="0.25">
      <c r="A19" s="93"/>
      <c r="B19" s="55" t="s">
        <v>54</v>
      </c>
      <c r="C19" s="55"/>
      <c r="D19" s="99">
        <v>542252.34</v>
      </c>
      <c r="E19" s="88"/>
    </row>
    <row r="20" spans="1:10" customFormat="1" ht="15.75" hidden="1" x14ac:dyDescent="0.25">
      <c r="A20" s="93"/>
      <c r="B20" s="55" t="s">
        <v>53</v>
      </c>
      <c r="C20" s="55"/>
      <c r="D20" s="87">
        <v>0</v>
      </c>
      <c r="E20" s="88"/>
    </row>
    <row r="21" spans="1:10" ht="15.75" x14ac:dyDescent="0.25">
      <c r="A21" s="56" t="s">
        <v>52</v>
      </c>
      <c r="B21" s="55"/>
      <c r="C21" s="55"/>
      <c r="D21" s="83">
        <f>SUM(D15:D20)</f>
        <v>2797608746.5599999</v>
      </c>
      <c r="E21" s="54"/>
    </row>
    <row r="22" spans="1:10" ht="15.75" x14ac:dyDescent="0.25">
      <c r="A22" s="56"/>
      <c r="B22" s="55"/>
      <c r="C22" s="55"/>
      <c r="D22" s="64"/>
      <c r="E22" s="54"/>
    </row>
    <row r="23" spans="1:10" ht="15.75" x14ac:dyDescent="0.25">
      <c r="A23" s="56" t="s">
        <v>51</v>
      </c>
      <c r="B23" s="55"/>
      <c r="C23" s="55"/>
      <c r="D23" s="57"/>
      <c r="E23" s="57"/>
    </row>
    <row r="24" spans="1:10" ht="15.75" x14ac:dyDescent="0.25">
      <c r="A24" s="55"/>
      <c r="B24" s="55" t="s">
        <v>50</v>
      </c>
      <c r="C24" s="55"/>
      <c r="D24" s="99">
        <v>1193813442.04</v>
      </c>
      <c r="E24" s="88"/>
    </row>
    <row r="25" spans="1:10" ht="15.75" x14ac:dyDescent="0.25">
      <c r="A25" s="56" t="s">
        <v>49</v>
      </c>
      <c r="B25" s="55"/>
      <c r="C25" s="55"/>
      <c r="D25" s="65">
        <f>SUM(D24:D24)</f>
        <v>1193813442.04</v>
      </c>
      <c r="E25" s="54"/>
    </row>
    <row r="26" spans="1:10" ht="5.25" customHeight="1" x14ac:dyDescent="0.25">
      <c r="A26" s="56"/>
      <c r="B26" s="55"/>
      <c r="C26" s="55"/>
      <c r="D26" s="64"/>
      <c r="E26" s="54"/>
    </row>
    <row r="27" spans="1:10" ht="16.5" thickBot="1" x14ac:dyDescent="0.3">
      <c r="A27" s="98" t="s">
        <v>48</v>
      </c>
      <c r="B27" s="97"/>
      <c r="C27" s="97"/>
      <c r="D27" s="95">
        <f>SUM(D25,D21)</f>
        <v>3991422188.5999999</v>
      </c>
      <c r="E27" s="96"/>
    </row>
    <row r="28" spans="1:10" ht="11.25" customHeight="1" thickTop="1" x14ac:dyDescent="0.25">
      <c r="A28" s="55"/>
      <c r="B28" s="55" t="s">
        <v>7</v>
      </c>
      <c r="C28" s="55"/>
      <c r="D28" s="57"/>
      <c r="E28" s="57"/>
    </row>
    <row r="29" spans="1:10" ht="15.75" x14ac:dyDescent="0.25">
      <c r="A29" s="56" t="s">
        <v>47</v>
      </c>
      <c r="B29" s="55"/>
      <c r="C29" s="55"/>
      <c r="D29" s="57"/>
      <c r="E29" s="57"/>
      <c r="G29" s="82"/>
    </row>
    <row r="30" spans="1:10" ht="15.75" x14ac:dyDescent="0.25">
      <c r="A30" s="56" t="s">
        <v>46</v>
      </c>
      <c r="B30" s="55"/>
      <c r="C30" s="55"/>
      <c r="D30" s="54"/>
      <c r="E30" s="54"/>
    </row>
    <row r="31" spans="1:10" ht="15.75" x14ac:dyDescent="0.25">
      <c r="A31" s="55"/>
      <c r="B31" s="55" t="s">
        <v>45</v>
      </c>
      <c r="C31" s="55"/>
      <c r="D31" s="94">
        <v>890636.32</v>
      </c>
      <c r="E31" s="87"/>
    </row>
    <row r="32" spans="1:10" customFormat="1" ht="15.75" x14ac:dyDescent="0.25">
      <c r="A32" s="93"/>
      <c r="B32" s="55" t="s">
        <v>44</v>
      </c>
      <c r="C32" s="55"/>
      <c r="D32" s="94">
        <v>138604371.78</v>
      </c>
      <c r="E32" s="88"/>
      <c r="J32" s="177"/>
    </row>
    <row r="33" spans="1:9" customFormat="1" ht="15.75" x14ac:dyDescent="0.25">
      <c r="A33" s="93"/>
      <c r="B33" s="55" t="s">
        <v>43</v>
      </c>
      <c r="C33" s="55"/>
      <c r="D33" s="91">
        <v>15162253.609999999</v>
      </c>
      <c r="E33" s="92"/>
      <c r="I33" s="162"/>
    </row>
    <row r="34" spans="1:9" ht="15.75" x14ac:dyDescent="0.25">
      <c r="A34" s="56" t="s">
        <v>42</v>
      </c>
      <c r="B34" s="55"/>
      <c r="C34" s="55"/>
      <c r="D34" s="255">
        <f>SUM(D31:D33)</f>
        <v>154657261.70999998</v>
      </c>
      <c r="E34" s="54"/>
      <c r="H34" s="40" t="s">
        <v>421</v>
      </c>
    </row>
    <row r="35" spans="1:9" ht="9" customHeight="1" x14ac:dyDescent="0.25">
      <c r="A35" s="56"/>
      <c r="B35" s="55"/>
      <c r="C35" s="55"/>
      <c r="D35" s="64"/>
      <c r="E35" s="54"/>
    </row>
    <row r="36" spans="1:9" ht="15.75" x14ac:dyDescent="0.25">
      <c r="A36" s="56" t="s">
        <v>41</v>
      </c>
      <c r="B36" s="55"/>
      <c r="C36" s="55"/>
      <c r="D36" s="83">
        <f>SUM(D34)</f>
        <v>154657261.70999998</v>
      </c>
      <c r="E36" s="90"/>
    </row>
    <row r="37" spans="1:9" ht="9.75" customHeight="1" x14ac:dyDescent="0.25">
      <c r="A37" s="56"/>
      <c r="B37" s="55"/>
      <c r="C37" s="55"/>
      <c r="D37" s="57"/>
      <c r="E37" s="57"/>
    </row>
    <row r="38" spans="1:9" ht="15.75" x14ac:dyDescent="0.25">
      <c r="A38" s="56" t="s">
        <v>40</v>
      </c>
      <c r="B38" s="55"/>
      <c r="C38" s="55"/>
      <c r="D38" s="57"/>
      <c r="E38" s="57"/>
    </row>
    <row r="39" spans="1:9" customFormat="1" ht="15.75" x14ac:dyDescent="0.25">
      <c r="A39" s="89"/>
      <c r="B39" s="55" t="s">
        <v>39</v>
      </c>
      <c r="C39" s="55"/>
      <c r="D39" s="87">
        <v>1014524280</v>
      </c>
      <c r="E39" s="88"/>
    </row>
    <row r="40" spans="1:9" ht="15.75" x14ac:dyDescent="0.25">
      <c r="A40" s="55"/>
      <c r="B40" s="1" t="s">
        <v>38</v>
      </c>
      <c r="C40" s="55"/>
      <c r="D40" s="57">
        <v>193569510.88999999</v>
      </c>
      <c r="E40" s="54"/>
      <c r="F40" s="78"/>
    </row>
    <row r="41" spans="1:9" ht="15.75" x14ac:dyDescent="0.25">
      <c r="A41" s="55"/>
      <c r="B41" s="86" t="s">
        <v>37</v>
      </c>
      <c r="C41" s="55"/>
      <c r="D41" s="257">
        <v>2628671136</v>
      </c>
      <c r="E41" s="85"/>
      <c r="F41" s="78"/>
      <c r="G41" s="84"/>
    </row>
    <row r="42" spans="1:9" ht="15.75" x14ac:dyDescent="0.25">
      <c r="A42" s="56" t="s">
        <v>36</v>
      </c>
      <c r="B42" s="55"/>
      <c r="C42" s="55"/>
      <c r="D42" s="268">
        <f>SUM(D38:D41)</f>
        <v>3836764926.8899999</v>
      </c>
      <c r="E42" s="64"/>
      <c r="F42" s="78"/>
      <c r="G42" s="82"/>
    </row>
    <row r="43" spans="1:9" ht="10.5" customHeight="1" x14ac:dyDescent="0.25">
      <c r="A43" s="56"/>
      <c r="B43" s="55"/>
      <c r="C43" s="55"/>
      <c r="D43" s="68"/>
      <c r="E43" s="68"/>
      <c r="F43" s="78"/>
    </row>
    <row r="44" spans="1:9" ht="16.5" thickBot="1" x14ac:dyDescent="0.3">
      <c r="A44" s="81" t="s">
        <v>35</v>
      </c>
      <c r="B44" s="80"/>
      <c r="C44" s="80"/>
      <c r="D44" s="269">
        <f>+D36+D42</f>
        <v>3991422188.5999999</v>
      </c>
      <c r="E44" s="79"/>
      <c r="F44" s="78"/>
    </row>
    <row r="45" spans="1:9" ht="16.5" thickTop="1" x14ac:dyDescent="0.25">
      <c r="A45" s="55"/>
      <c r="B45" s="55"/>
      <c r="C45" s="55"/>
      <c r="D45" s="77">
        <f>+D27-D44</f>
        <v>0</v>
      </c>
      <c r="E45" s="55"/>
    </row>
    <row r="46" spans="1:9" x14ac:dyDescent="0.25">
      <c r="A46" s="301" t="s">
        <v>19</v>
      </c>
      <c r="B46" s="301"/>
      <c r="C46" s="301"/>
      <c r="D46" s="301"/>
      <c r="E46" s="301"/>
    </row>
    <row r="47" spans="1:9" ht="18.75" x14ac:dyDescent="0.3">
      <c r="A47" s="76"/>
      <c r="B47" s="75"/>
      <c r="C47" s="74"/>
      <c r="D47" s="74"/>
      <c r="E47" s="73"/>
    </row>
    <row r="48" spans="1:9" ht="18.75" x14ac:dyDescent="0.3">
      <c r="A48" s="76"/>
      <c r="B48" s="75"/>
      <c r="C48" s="74"/>
      <c r="D48" s="74"/>
      <c r="E48" s="73"/>
    </row>
    <row r="49" spans="1:9" ht="35.25" customHeight="1" x14ac:dyDescent="0.25">
      <c r="A49" s="302" t="s">
        <v>422</v>
      </c>
      <c r="B49" s="302"/>
      <c r="C49" s="302"/>
      <c r="D49" s="302"/>
      <c r="E49" s="112"/>
      <c r="F49" s="112"/>
      <c r="G49" s="112"/>
      <c r="H49" s="112"/>
      <c r="I49" s="112"/>
    </row>
    <row r="50" spans="1:9" ht="27.75" customHeight="1" x14ac:dyDescent="0.25">
      <c r="A50" s="38"/>
      <c r="B50" s="38"/>
      <c r="C50" s="38"/>
      <c r="D50" s="38"/>
      <c r="E50" s="38"/>
    </row>
    <row r="51" spans="1:9" ht="17.25" x14ac:dyDescent="0.3">
      <c r="A51" s="27"/>
      <c r="B51" s="28"/>
      <c r="C51" s="29"/>
      <c r="D51" s="29"/>
      <c r="E51" s="44"/>
    </row>
    <row r="52" spans="1:9" ht="37.5" customHeight="1" x14ac:dyDescent="0.25">
      <c r="A52" s="302" t="s">
        <v>423</v>
      </c>
      <c r="B52" s="302"/>
      <c r="C52" s="302"/>
      <c r="D52" s="302"/>
      <c r="E52" s="112"/>
      <c r="F52" s="112"/>
      <c r="G52" s="112"/>
      <c r="H52" s="112"/>
      <c r="I52" s="112"/>
    </row>
    <row r="53" spans="1:9" ht="17.25" x14ac:dyDescent="0.3">
      <c r="A53" s="27"/>
      <c r="B53" s="31"/>
      <c r="C53" s="34"/>
      <c r="D53" s="35"/>
      <c r="E53" s="43"/>
    </row>
    <row r="54" spans="1:9" ht="56.25" customHeight="1" x14ac:dyDescent="0.25">
      <c r="A54" s="300" t="s">
        <v>475</v>
      </c>
      <c r="B54" s="300"/>
      <c r="C54" s="299" t="s">
        <v>34</v>
      </c>
      <c r="D54" s="299"/>
      <c r="E54" s="299"/>
    </row>
  </sheetData>
  <mergeCells count="11">
    <mergeCell ref="A11:E11"/>
    <mergeCell ref="C54:E54"/>
    <mergeCell ref="A54:B54"/>
    <mergeCell ref="A46:E46"/>
    <mergeCell ref="A49:D49"/>
    <mergeCell ref="A52:D52"/>
    <mergeCell ref="A3:E3"/>
    <mergeCell ref="A4:E4"/>
    <mergeCell ref="A9:E9"/>
    <mergeCell ref="A10:E10"/>
    <mergeCell ref="A2:D2"/>
  </mergeCells>
  <printOptions horizontalCentered="1"/>
  <pageMargins left="0.35433070866141736" right="0.35433070866141736" top="0.59055118110236227" bottom="0.35433070866141736" header="0.31496062992125984" footer="0.31496062992125984"/>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C9F6A-A368-4159-BCC0-975D8292DEFB}">
  <sheetPr>
    <tabColor rgb="FF00B0F0"/>
  </sheetPr>
  <dimension ref="A3:K52"/>
  <sheetViews>
    <sheetView topLeftCell="A29" zoomScaleNormal="100" workbookViewId="0">
      <selection activeCell="D27" sqref="D27"/>
    </sheetView>
  </sheetViews>
  <sheetFormatPr baseColWidth="10" defaultColWidth="11.42578125" defaultRowHeight="15" x14ac:dyDescent="0.25"/>
  <cols>
    <col min="1" max="1" width="8.140625" style="41" customWidth="1"/>
    <col min="2" max="2" width="48.7109375" style="41" customWidth="1"/>
    <col min="3" max="3" width="1.7109375" style="41" hidden="1" customWidth="1"/>
    <col min="4" max="4" width="36.28515625" style="41" customWidth="1"/>
    <col min="5" max="5" width="9.85546875" style="41" customWidth="1"/>
    <col min="6" max="6" width="3.7109375" style="41" hidden="1" customWidth="1"/>
    <col min="7" max="7" width="19.85546875" style="41" customWidth="1"/>
    <col min="8" max="8" width="14.85546875" style="41" hidden="1" customWidth="1"/>
    <col min="9" max="9" width="44" style="41" customWidth="1"/>
    <col min="10" max="10" width="11.42578125" style="41"/>
    <col min="11" max="16384" width="11.42578125" style="40"/>
  </cols>
  <sheetData>
    <row r="3" spans="1:8" ht="15.75" x14ac:dyDescent="0.25">
      <c r="A3" s="303" t="s">
        <v>481</v>
      </c>
      <c r="B3" s="303"/>
      <c r="C3" s="303"/>
      <c r="D3" s="303"/>
      <c r="E3" s="303"/>
      <c r="F3" s="303"/>
    </row>
    <row r="4" spans="1:8" x14ac:dyDescent="0.25">
      <c r="A4" s="297" t="s">
        <v>14</v>
      </c>
      <c r="B4" s="297"/>
      <c r="C4" s="297"/>
      <c r="D4" s="297"/>
      <c r="E4" s="297"/>
      <c r="F4" s="297"/>
    </row>
    <row r="5" spans="1:8" x14ac:dyDescent="0.25">
      <c r="A5" s="297" t="s">
        <v>15</v>
      </c>
      <c r="B5" s="297"/>
      <c r="C5" s="297"/>
      <c r="D5" s="297"/>
      <c r="E5" s="297"/>
      <c r="F5" s="297"/>
    </row>
    <row r="11" spans="1:8" ht="20.25" customHeight="1" x14ac:dyDescent="0.25">
      <c r="A11" s="298" t="s">
        <v>33</v>
      </c>
      <c r="B11" s="298"/>
      <c r="C11" s="298"/>
      <c r="D11" s="298"/>
      <c r="E11" s="298"/>
    </row>
    <row r="12" spans="1:8" ht="18.75" x14ac:dyDescent="0.25">
      <c r="A12" s="298" t="s">
        <v>493</v>
      </c>
      <c r="B12" s="298"/>
      <c r="C12" s="298"/>
      <c r="D12" s="298"/>
      <c r="E12" s="298"/>
    </row>
    <row r="13" spans="1:8" ht="18.75" x14ac:dyDescent="0.25">
      <c r="A13" s="298" t="s">
        <v>1</v>
      </c>
      <c r="B13" s="298"/>
      <c r="C13" s="298"/>
      <c r="D13" s="298"/>
      <c r="E13" s="298"/>
    </row>
    <row r="14" spans="1:8" x14ac:dyDescent="0.25">
      <c r="B14" s="72"/>
      <c r="C14" s="72"/>
    </row>
    <row r="15" spans="1:8" x14ac:dyDescent="0.25">
      <c r="D15" s="70">
        <v>2025</v>
      </c>
      <c r="E15" s="71"/>
    </row>
    <row r="16" spans="1:8" ht="15.75" x14ac:dyDescent="0.25">
      <c r="A16" s="56" t="s">
        <v>32</v>
      </c>
      <c r="B16" s="69"/>
      <c r="C16" s="69"/>
      <c r="D16" s="67"/>
      <c r="E16" s="68"/>
      <c r="H16" s="46"/>
    </row>
    <row r="17" spans="1:11" ht="15.75" x14ac:dyDescent="0.25">
      <c r="A17" s="55"/>
      <c r="B17" s="66" t="s">
        <v>31</v>
      </c>
      <c r="C17" s="55"/>
      <c r="D17" s="57">
        <v>237173979</v>
      </c>
      <c r="E17" s="54"/>
      <c r="H17" s="46"/>
      <c r="I17" s="46"/>
    </row>
    <row r="18" spans="1:11" ht="19.5" customHeight="1" x14ac:dyDescent="0.25">
      <c r="A18" s="55"/>
      <c r="B18" s="66" t="s">
        <v>30</v>
      </c>
      <c r="C18" s="55"/>
      <c r="D18" s="57">
        <v>161932029.91999999</v>
      </c>
      <c r="E18" s="54"/>
      <c r="G18" s="49"/>
      <c r="H18" s="46"/>
      <c r="I18" s="46"/>
    </row>
    <row r="19" spans="1:11" ht="15.75" x14ac:dyDescent="0.25">
      <c r="A19" s="55"/>
      <c r="B19" s="55" t="s">
        <v>29</v>
      </c>
      <c r="C19" s="55"/>
      <c r="D19" s="57">
        <v>3862382.65</v>
      </c>
      <c r="E19" s="54"/>
      <c r="H19" s="46"/>
    </row>
    <row r="20" spans="1:11" ht="15.75" x14ac:dyDescent="0.25">
      <c r="A20" s="56" t="s">
        <v>28</v>
      </c>
      <c r="B20" s="55"/>
      <c r="C20" s="55"/>
      <c r="D20" s="65">
        <f>SUM(D17:D19)</f>
        <v>402968391.56999993</v>
      </c>
      <c r="E20" s="54"/>
      <c r="G20" s="46"/>
      <c r="H20" s="46"/>
    </row>
    <row r="21" spans="1:11" ht="15.75" x14ac:dyDescent="0.25">
      <c r="A21" s="56"/>
      <c r="B21" s="55"/>
      <c r="C21" s="55"/>
      <c r="D21" s="64"/>
      <c r="E21" s="54"/>
      <c r="H21" s="46"/>
      <c r="I21" s="46"/>
    </row>
    <row r="22" spans="1:11" ht="5.25" customHeight="1" x14ac:dyDescent="0.25">
      <c r="A22" s="55"/>
      <c r="B22" s="55" t="s">
        <v>7</v>
      </c>
      <c r="C22" s="55"/>
      <c r="D22" s="57"/>
      <c r="E22" s="57"/>
    </row>
    <row r="23" spans="1:11" ht="15.75" x14ac:dyDescent="0.25">
      <c r="A23" s="56" t="s">
        <v>27</v>
      </c>
      <c r="B23" s="55"/>
      <c r="C23" s="55"/>
      <c r="D23" s="54"/>
      <c r="E23" s="54"/>
      <c r="H23" s="46"/>
    </row>
    <row r="24" spans="1:11" ht="15.75" x14ac:dyDescent="0.25">
      <c r="A24" s="55"/>
      <c r="B24" s="55" t="s">
        <v>26</v>
      </c>
      <c r="C24" s="55"/>
      <c r="D24" s="62">
        <v>80858968.579999998</v>
      </c>
      <c r="E24" s="57"/>
      <c r="G24" s="46"/>
      <c r="H24" s="46"/>
      <c r="I24" s="63"/>
    </row>
    <row r="25" spans="1:11" ht="15.75" x14ac:dyDescent="0.25">
      <c r="A25" s="55"/>
      <c r="B25" s="55" t="s">
        <v>25</v>
      </c>
      <c r="C25" s="55"/>
      <c r="D25" s="62">
        <v>8074449.4500000002</v>
      </c>
      <c r="E25" s="54"/>
      <c r="G25" s="46"/>
      <c r="H25" s="46"/>
      <c r="I25" s="63"/>
      <c r="K25" s="60"/>
    </row>
    <row r="26" spans="1:11" ht="15.75" x14ac:dyDescent="0.25">
      <c r="A26" s="55"/>
      <c r="B26" s="55" t="s">
        <v>24</v>
      </c>
      <c r="C26" s="55"/>
      <c r="D26" s="62">
        <v>9238278.5700000003</v>
      </c>
      <c r="E26" s="54"/>
      <c r="H26" s="46"/>
      <c r="I26" s="49"/>
    </row>
    <row r="27" spans="1:11" ht="15.75" x14ac:dyDescent="0.25">
      <c r="A27" s="55"/>
      <c r="B27" s="55" t="s">
        <v>23</v>
      </c>
      <c r="C27" s="55"/>
      <c r="D27" s="62">
        <v>110428963.98</v>
      </c>
      <c r="E27" s="54"/>
      <c r="G27" s="46"/>
      <c r="H27" s="46"/>
      <c r="I27" s="61"/>
      <c r="K27" s="60"/>
    </row>
    <row r="28" spans="1:11" ht="15.75" x14ac:dyDescent="0.25">
      <c r="A28" s="55"/>
      <c r="B28" s="55" t="s">
        <v>22</v>
      </c>
      <c r="C28" s="55"/>
      <c r="D28" s="59">
        <v>798220</v>
      </c>
      <c r="E28" s="54"/>
      <c r="H28" s="46"/>
    </row>
    <row r="29" spans="1:11" ht="15.75" x14ac:dyDescent="0.25">
      <c r="A29" s="56" t="s">
        <v>21</v>
      </c>
      <c r="B29" s="55"/>
      <c r="C29" s="55"/>
      <c r="D29" s="276">
        <f>SUM(D24:D28)</f>
        <v>209398880.57999998</v>
      </c>
      <c r="E29" s="54"/>
      <c r="G29" s="46"/>
      <c r="H29" s="46"/>
    </row>
    <row r="30" spans="1:11" ht="15.75" x14ac:dyDescent="0.25">
      <c r="A30" s="58"/>
      <c r="B30" s="55"/>
      <c r="C30" s="55"/>
      <c r="D30" s="57"/>
      <c r="E30" s="57"/>
      <c r="H30" s="46"/>
    </row>
    <row r="31" spans="1:11" ht="16.5" thickBot="1" x14ac:dyDescent="0.3">
      <c r="A31" s="56" t="s">
        <v>20</v>
      </c>
      <c r="B31" s="55"/>
      <c r="C31" s="55"/>
      <c r="D31" s="53">
        <f>+D20-D29</f>
        <v>193569510.98999995</v>
      </c>
      <c r="E31" s="54"/>
      <c r="H31" s="46"/>
      <c r="I31" s="52"/>
    </row>
    <row r="32" spans="1:11" ht="15.75" thickTop="1" x14ac:dyDescent="0.25">
      <c r="D32" s="51"/>
      <c r="E32" s="46"/>
      <c r="G32" s="49"/>
    </row>
    <row r="33" spans="1:10" x14ac:dyDescent="0.25">
      <c r="A33" s="306" t="s">
        <v>19</v>
      </c>
      <c r="B33" s="306"/>
      <c r="C33" s="306"/>
      <c r="D33" s="306"/>
      <c r="E33" s="306"/>
    </row>
    <row r="34" spans="1:10" x14ac:dyDescent="0.25">
      <c r="B34" s="47"/>
      <c r="C34" s="47"/>
      <c r="D34" s="46"/>
    </row>
    <row r="35" spans="1:10" ht="36.75" customHeight="1" x14ac:dyDescent="0.25">
      <c r="A35" s="304" t="s">
        <v>18</v>
      </c>
      <c r="B35" s="304"/>
      <c r="C35" s="304"/>
      <c r="D35" s="304"/>
      <c r="E35" s="304"/>
    </row>
    <row r="36" spans="1:10" ht="18.75" customHeight="1" x14ac:dyDescent="0.25">
      <c r="A36" s="307"/>
      <c r="B36" s="308"/>
      <c r="C36" s="308"/>
      <c r="D36" s="308"/>
      <c r="E36" s="308"/>
    </row>
    <row r="37" spans="1:10" ht="24.75" customHeight="1" x14ac:dyDescent="0.25">
      <c r="A37" s="26"/>
      <c r="B37" s="45"/>
      <c r="C37" s="45"/>
      <c r="D37" s="45"/>
      <c r="E37" s="45"/>
    </row>
    <row r="38" spans="1:10" ht="37.5" customHeight="1" x14ac:dyDescent="0.25">
      <c r="A38" s="302" t="s">
        <v>422</v>
      </c>
      <c r="B38" s="302"/>
      <c r="C38" s="302"/>
      <c r="D38" s="302"/>
      <c r="E38" s="302"/>
      <c r="F38" s="112"/>
      <c r="G38" s="112"/>
      <c r="H38" s="112"/>
      <c r="I38" s="112"/>
    </row>
    <row r="39" spans="1:10" ht="17.25" x14ac:dyDescent="0.3">
      <c r="A39" s="27"/>
      <c r="B39" s="28"/>
      <c r="C39" s="29"/>
      <c r="D39" s="29"/>
      <c r="E39" s="44"/>
    </row>
    <row r="40" spans="1:10" ht="17.25" x14ac:dyDescent="0.3">
      <c r="A40" s="27"/>
      <c r="B40" s="28"/>
      <c r="C40" s="29"/>
      <c r="D40" s="29"/>
      <c r="E40" s="44"/>
    </row>
    <row r="41" spans="1:10" ht="36" customHeight="1" x14ac:dyDescent="0.25">
      <c r="A41" s="302" t="s">
        <v>423</v>
      </c>
      <c r="B41" s="302"/>
      <c r="C41" s="302"/>
      <c r="D41" s="302"/>
      <c r="E41" s="302"/>
      <c r="F41" s="112"/>
      <c r="G41" s="112"/>
      <c r="H41" s="112"/>
      <c r="I41" s="112"/>
    </row>
    <row r="42" spans="1:10" ht="20.25" customHeight="1" x14ac:dyDescent="0.25">
      <c r="A42" s="38"/>
      <c r="B42" s="38"/>
      <c r="C42" s="38"/>
      <c r="D42" s="38"/>
      <c r="E42" s="38"/>
    </row>
    <row r="43" spans="1:10" ht="17.25" x14ac:dyDescent="0.3">
      <c r="A43" s="27"/>
      <c r="B43" s="31"/>
      <c r="C43" s="34"/>
      <c r="D43" s="35"/>
      <c r="E43" s="43"/>
      <c r="F43" s="40"/>
      <c r="G43" s="40"/>
      <c r="H43" s="40"/>
      <c r="I43" s="40"/>
      <c r="J43" s="40"/>
    </row>
    <row r="44" spans="1:10" ht="36" customHeight="1" x14ac:dyDescent="0.25">
      <c r="A44" s="300" t="s">
        <v>476</v>
      </c>
      <c r="B44" s="300"/>
      <c r="C44" s="299" t="s">
        <v>17</v>
      </c>
      <c r="D44" s="305"/>
      <c r="E44" s="305"/>
      <c r="F44" s="40"/>
      <c r="G44" s="40"/>
      <c r="H44" s="40"/>
      <c r="I44" s="40"/>
      <c r="J44" s="40"/>
    </row>
    <row r="52" spans="2:10" ht="16.5" x14ac:dyDescent="0.25">
      <c r="B52" s="299" t="s">
        <v>16</v>
      </c>
      <c r="C52" s="305"/>
      <c r="D52" s="305"/>
      <c r="E52" s="305"/>
      <c r="F52" s="40"/>
      <c r="G52" s="40"/>
      <c r="H52" s="40"/>
      <c r="I52" s="40"/>
      <c r="J52" s="40"/>
    </row>
  </sheetData>
  <mergeCells count="14">
    <mergeCell ref="A3:F3"/>
    <mergeCell ref="A4:F4"/>
    <mergeCell ref="A5:F5"/>
    <mergeCell ref="A35:E35"/>
    <mergeCell ref="B52:E52"/>
    <mergeCell ref="A11:E11"/>
    <mergeCell ref="A12:E12"/>
    <mergeCell ref="A13:E13"/>
    <mergeCell ref="A33:E33"/>
    <mergeCell ref="A38:E38"/>
    <mergeCell ref="A36:E36"/>
    <mergeCell ref="A41:E41"/>
    <mergeCell ref="A44:B44"/>
    <mergeCell ref="C44:E44"/>
  </mergeCells>
  <printOptions horizontalCentered="1"/>
  <pageMargins left="0.35433070866141736" right="0.35433070866141736" top="0" bottom="0.35433070866141736" header="0.31496062992125984" footer="0.31496062992125984"/>
  <pageSetup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AC322-F1D0-4FEA-95DC-0EF32DB58974}">
  <sheetPr>
    <tabColor theme="5" tint="0.39997558519241921"/>
  </sheetPr>
  <dimension ref="A2:J99"/>
  <sheetViews>
    <sheetView zoomScaleNormal="100" workbookViewId="0">
      <selection activeCell="D42" sqref="D42"/>
    </sheetView>
  </sheetViews>
  <sheetFormatPr baseColWidth="10" defaultColWidth="11.42578125" defaultRowHeight="15" x14ac:dyDescent="0.25"/>
  <cols>
    <col min="1" max="1" width="7.28515625" style="41" customWidth="1"/>
    <col min="2" max="2" width="54.85546875" style="41" customWidth="1"/>
    <col min="3" max="3" width="2" style="41" hidden="1" customWidth="1"/>
    <col min="4" max="4" width="33.140625" style="42" customWidth="1"/>
    <col min="5" max="5" width="1.7109375" style="41" hidden="1" customWidth="1"/>
    <col min="6" max="6" width="3.7109375" style="41" customWidth="1"/>
    <col min="7" max="7" width="15.85546875" style="40" bestFit="1" customWidth="1"/>
    <col min="8" max="8" width="19.5703125" style="40" customWidth="1"/>
    <col min="9" max="9" width="12.5703125" style="40" bestFit="1" customWidth="1"/>
    <col min="10" max="16384" width="11.42578125" style="40"/>
  </cols>
  <sheetData>
    <row r="2" spans="1:6" ht="15.75" customHeight="1" x14ac:dyDescent="0.25">
      <c r="A2" s="303" t="s">
        <v>482</v>
      </c>
      <c r="B2" s="303"/>
      <c r="C2" s="303"/>
      <c r="D2" s="303"/>
      <c r="E2" s="235"/>
      <c r="F2" s="235"/>
    </row>
    <row r="3" spans="1:6" x14ac:dyDescent="0.25">
      <c r="A3" s="297" t="s">
        <v>14</v>
      </c>
      <c r="B3" s="297"/>
      <c r="C3" s="297"/>
      <c r="D3" s="297"/>
      <c r="E3" s="297"/>
      <c r="F3" s="297"/>
    </row>
    <row r="4" spans="1:6" x14ac:dyDescent="0.25">
      <c r="A4" s="297" t="s">
        <v>15</v>
      </c>
      <c r="B4" s="297"/>
      <c r="C4" s="297"/>
      <c r="D4" s="297"/>
      <c r="E4" s="297"/>
      <c r="F4" s="297"/>
    </row>
    <row r="5" spans="1:6" x14ac:dyDescent="0.25">
      <c r="A5" s="39"/>
      <c r="B5" s="39"/>
      <c r="C5" s="39"/>
      <c r="D5" s="39"/>
      <c r="E5" s="39"/>
    </row>
    <row r="6" spans="1:6" x14ac:dyDescent="0.25">
      <c r="A6" s="39"/>
      <c r="B6" s="39"/>
      <c r="C6" s="39"/>
      <c r="D6" s="39"/>
      <c r="E6" s="39"/>
    </row>
    <row r="7" spans="1:6" x14ac:dyDescent="0.25">
      <c r="A7" s="39"/>
      <c r="B7" s="39"/>
      <c r="C7" s="39"/>
      <c r="D7" s="39"/>
      <c r="E7" s="39"/>
    </row>
    <row r="8" spans="1:6" x14ac:dyDescent="0.25">
      <c r="A8" s="39"/>
      <c r="B8" s="39"/>
      <c r="C8" s="39"/>
      <c r="D8" s="39"/>
      <c r="E8" s="39"/>
    </row>
    <row r="10" spans="1:6" ht="15.75" x14ac:dyDescent="0.25">
      <c r="A10" s="309" t="s">
        <v>107</v>
      </c>
      <c r="B10" s="309"/>
      <c r="C10" s="309"/>
      <c r="D10" s="309"/>
      <c r="E10" s="309"/>
    </row>
    <row r="11" spans="1:6" ht="15.75" x14ac:dyDescent="0.25">
      <c r="A11" s="309" t="s">
        <v>495</v>
      </c>
      <c r="B11" s="309"/>
      <c r="C11" s="309"/>
      <c r="D11" s="309"/>
      <c r="E11" s="309"/>
    </row>
    <row r="12" spans="1:6" ht="15.75" x14ac:dyDescent="0.25">
      <c r="A12" s="309" t="s">
        <v>1</v>
      </c>
      <c r="B12" s="309"/>
      <c r="C12" s="309"/>
      <c r="D12" s="309"/>
      <c r="E12" s="309"/>
    </row>
    <row r="13" spans="1:6" x14ac:dyDescent="0.25">
      <c r="B13" s="72"/>
      <c r="C13" s="72"/>
      <c r="D13" s="50"/>
    </row>
    <row r="14" spans="1:6" x14ac:dyDescent="0.25">
      <c r="D14" s="143">
        <v>2025</v>
      </c>
      <c r="E14" s="71"/>
    </row>
    <row r="15" spans="1:6" x14ac:dyDescent="0.25">
      <c r="A15" s="47" t="s">
        <v>106</v>
      </c>
      <c r="B15" s="135"/>
      <c r="C15" s="135"/>
      <c r="D15" s="142"/>
      <c r="E15" s="113"/>
    </row>
    <row r="16" spans="1:6" customFormat="1" hidden="1" x14ac:dyDescent="0.25">
      <c r="A16" s="119"/>
      <c r="B16" s="1" t="s">
        <v>105</v>
      </c>
      <c r="C16" s="41"/>
      <c r="D16" s="133">
        <v>0</v>
      </c>
      <c r="E16" s="124"/>
      <c r="F16" s="119"/>
    </row>
    <row r="17" spans="1:10" customFormat="1" hidden="1" x14ac:dyDescent="0.25">
      <c r="A17" s="119"/>
      <c r="B17" s="1" t="s">
        <v>104</v>
      </c>
      <c r="C17" s="41"/>
      <c r="D17" s="133">
        <v>0</v>
      </c>
      <c r="E17" s="124"/>
      <c r="F17" s="119"/>
    </row>
    <row r="18" spans="1:10" customFormat="1" x14ac:dyDescent="0.25">
      <c r="A18" s="119"/>
      <c r="B18" s="1" t="s">
        <v>103</v>
      </c>
      <c r="C18" s="41"/>
      <c r="D18" s="133">
        <v>99734273.739999995</v>
      </c>
      <c r="E18" s="124"/>
      <c r="F18" s="119"/>
    </row>
    <row r="19" spans="1:10" x14ac:dyDescent="0.25">
      <c r="B19" s="1" t="s">
        <v>102</v>
      </c>
      <c r="D19" s="50">
        <v>161932029.91999999</v>
      </c>
      <c r="E19" s="117"/>
      <c r="H19" s="82"/>
    </row>
    <row r="20" spans="1:10" customFormat="1" hidden="1" x14ac:dyDescent="0.25">
      <c r="A20" s="119"/>
      <c r="B20" s="1" t="s">
        <v>101</v>
      </c>
      <c r="C20" s="41"/>
      <c r="D20" s="133">
        <v>0</v>
      </c>
      <c r="E20" s="124"/>
      <c r="F20" s="119"/>
    </row>
    <row r="21" spans="1:10" customFormat="1" hidden="1" x14ac:dyDescent="0.25">
      <c r="A21" s="119"/>
      <c r="B21" s="1" t="s">
        <v>100</v>
      </c>
      <c r="C21" s="41"/>
      <c r="D21" s="133">
        <v>0</v>
      </c>
      <c r="E21" s="124"/>
      <c r="F21" s="119"/>
    </row>
    <row r="22" spans="1:10" customFormat="1" hidden="1" x14ac:dyDescent="0.25">
      <c r="A22" s="119"/>
      <c r="B22" s="1" t="s">
        <v>99</v>
      </c>
      <c r="C22" s="41"/>
      <c r="D22" s="133">
        <v>0</v>
      </c>
      <c r="E22" s="124"/>
      <c r="F22" s="119"/>
    </row>
    <row r="23" spans="1:10" customFormat="1" x14ac:dyDescent="0.25">
      <c r="A23" s="119"/>
      <c r="B23" s="1" t="s">
        <v>71</v>
      </c>
      <c r="C23" s="41"/>
      <c r="D23" s="133">
        <v>3862327.91</v>
      </c>
      <c r="E23" s="124"/>
      <c r="F23" s="119"/>
      <c r="G23" s="162"/>
      <c r="H23" s="162"/>
      <c r="I23" s="140">
        <f>+G23-H23</f>
        <v>0</v>
      </c>
      <c r="J23" s="140"/>
    </row>
    <row r="24" spans="1:10" customFormat="1" ht="30" hidden="1" x14ac:dyDescent="0.25">
      <c r="A24" s="119"/>
      <c r="B24" s="1" t="s">
        <v>98</v>
      </c>
      <c r="C24" s="41"/>
      <c r="D24" s="133">
        <v>0</v>
      </c>
      <c r="E24" s="124"/>
      <c r="F24" s="119"/>
      <c r="G24" s="162"/>
    </row>
    <row r="25" spans="1:10" x14ac:dyDescent="0.25">
      <c r="B25" s="1" t="s">
        <v>97</v>
      </c>
      <c r="D25" s="50">
        <v>-42666473.130000003</v>
      </c>
      <c r="E25" s="117"/>
      <c r="G25" s="265"/>
      <c r="H25" s="265"/>
    </row>
    <row r="26" spans="1:10" customFormat="1" x14ac:dyDescent="0.25">
      <c r="A26" s="119"/>
      <c r="B26" s="1" t="s">
        <v>96</v>
      </c>
      <c r="C26" s="41"/>
      <c r="D26" s="141">
        <v>-6530512.5099999998</v>
      </c>
      <c r="E26" s="124"/>
      <c r="F26" s="119"/>
      <c r="G26" s="162"/>
      <c r="H26" s="162"/>
      <c r="I26" s="140"/>
    </row>
    <row r="27" spans="1:10" customFormat="1" x14ac:dyDescent="0.25">
      <c r="A27" s="119"/>
      <c r="B27" s="1" t="s">
        <v>95</v>
      </c>
      <c r="C27" s="41"/>
      <c r="D27" s="141">
        <v>0</v>
      </c>
      <c r="E27" s="124"/>
      <c r="F27" s="119"/>
      <c r="G27" s="140"/>
    </row>
    <row r="28" spans="1:10" x14ac:dyDescent="0.25">
      <c r="B28" s="1" t="s">
        <v>94</v>
      </c>
      <c r="D28" s="50">
        <v>0</v>
      </c>
      <c r="E28" s="117"/>
      <c r="G28" s="82"/>
    </row>
    <row r="29" spans="1:10" customFormat="1" x14ac:dyDescent="0.25">
      <c r="A29" s="119"/>
      <c r="B29" s="1" t="s">
        <v>93</v>
      </c>
      <c r="C29" s="41"/>
      <c r="D29" s="133">
        <v>0</v>
      </c>
      <c r="E29" s="124"/>
      <c r="F29" s="119"/>
    </row>
    <row r="30" spans="1:10" customFormat="1" x14ac:dyDescent="0.25">
      <c r="A30" s="119"/>
      <c r="B30" s="1" t="s">
        <v>92</v>
      </c>
      <c r="C30" s="41"/>
      <c r="D30" s="133">
        <v>0</v>
      </c>
      <c r="E30" s="124"/>
      <c r="F30" s="119"/>
      <c r="J30" s="137"/>
    </row>
    <row r="31" spans="1:10" x14ac:dyDescent="0.25">
      <c r="B31" s="1" t="s">
        <v>65</v>
      </c>
      <c r="D31" s="139">
        <v>-137050855.13999999</v>
      </c>
      <c r="E31" s="117"/>
      <c r="F31" s="138"/>
      <c r="G31" s="137"/>
      <c r="H31" s="137"/>
      <c r="I31" s="137"/>
      <c r="J31" s="84"/>
    </row>
    <row r="32" spans="1:10" x14ac:dyDescent="0.25">
      <c r="A32" s="47" t="s">
        <v>91</v>
      </c>
      <c r="D32" s="136">
        <f>SUM(D16:D31)</f>
        <v>79280790.789999992</v>
      </c>
      <c r="E32" s="117"/>
      <c r="G32" s="84"/>
      <c r="H32" s="84"/>
      <c r="I32" s="84"/>
      <c r="J32" s="84"/>
    </row>
    <row r="33" spans="1:10" x14ac:dyDescent="0.25">
      <c r="B33" s="41" t="s">
        <v>7</v>
      </c>
      <c r="E33" s="46"/>
      <c r="G33" s="84"/>
      <c r="H33" s="84"/>
      <c r="I33" s="84"/>
      <c r="J33" s="84"/>
    </row>
    <row r="34" spans="1:10" x14ac:dyDescent="0.25">
      <c r="A34" s="47" t="s">
        <v>90</v>
      </c>
      <c r="B34" s="135"/>
      <c r="C34" s="135"/>
      <c r="D34" s="116"/>
      <c r="E34" s="46"/>
      <c r="G34" s="134"/>
      <c r="H34" s="134"/>
      <c r="I34" s="84"/>
      <c r="J34" s="84"/>
    </row>
    <row r="35" spans="1:10" customFormat="1" hidden="1" x14ac:dyDescent="0.25">
      <c r="A35" s="119"/>
      <c r="B35" s="1" t="s">
        <v>89</v>
      </c>
      <c r="C35" s="41"/>
      <c r="D35" s="133"/>
      <c r="E35" s="124"/>
      <c r="F35" s="119"/>
    </row>
    <row r="36" spans="1:10" customFormat="1" hidden="1" x14ac:dyDescent="0.25">
      <c r="A36" s="119"/>
      <c r="B36" s="1" t="s">
        <v>88</v>
      </c>
      <c r="C36" s="41"/>
      <c r="D36" s="133"/>
      <c r="E36" s="124"/>
      <c r="F36" s="119"/>
    </row>
    <row r="37" spans="1:10" customFormat="1" ht="30" hidden="1" x14ac:dyDescent="0.25">
      <c r="A37" s="119"/>
      <c r="B37" s="1" t="s">
        <v>87</v>
      </c>
      <c r="C37" s="41"/>
      <c r="D37" s="133"/>
      <c r="E37" s="124"/>
      <c r="F37" s="119"/>
    </row>
    <row r="38" spans="1:10" customFormat="1" ht="30" hidden="1" x14ac:dyDescent="0.25">
      <c r="A38" s="119"/>
      <c r="B38" s="1" t="s">
        <v>86</v>
      </c>
      <c r="C38" s="41"/>
      <c r="D38" s="133"/>
      <c r="E38" s="124"/>
      <c r="F38" s="119"/>
    </row>
    <row r="39" spans="1:10" customFormat="1" ht="30" hidden="1" x14ac:dyDescent="0.25">
      <c r="A39" s="119"/>
      <c r="B39" s="1" t="s">
        <v>85</v>
      </c>
      <c r="C39" s="41"/>
      <c r="D39" s="133"/>
      <c r="E39" s="124"/>
      <c r="F39" s="119"/>
    </row>
    <row r="40" spans="1:10" customFormat="1" hidden="1" x14ac:dyDescent="0.25">
      <c r="A40" s="119"/>
      <c r="B40" s="1" t="s">
        <v>71</v>
      </c>
      <c r="C40" s="41"/>
      <c r="D40" s="133"/>
      <c r="E40" s="124"/>
      <c r="F40" s="119"/>
    </row>
    <row r="41" spans="1:10" customFormat="1" hidden="1" x14ac:dyDescent="0.25">
      <c r="A41" s="122"/>
      <c r="B41" s="4"/>
      <c r="C41" s="119"/>
      <c r="D41" s="133"/>
      <c r="E41" s="121"/>
      <c r="F41" s="119"/>
    </row>
    <row r="42" spans="1:10" x14ac:dyDescent="0.25">
      <c r="B42" s="1" t="s">
        <v>84</v>
      </c>
      <c r="D42" s="116">
        <v>-2338638.13</v>
      </c>
      <c r="E42" s="117"/>
    </row>
    <row r="43" spans="1:10" ht="30" hidden="1" x14ac:dyDescent="0.25">
      <c r="B43" s="1" t="s">
        <v>83</v>
      </c>
      <c r="D43" s="132">
        <v>0</v>
      </c>
      <c r="E43" s="117"/>
    </row>
    <row r="44" spans="1:10" customFormat="1" ht="30" hidden="1" x14ac:dyDescent="0.25">
      <c r="A44" s="119"/>
      <c r="B44" s="1" t="s">
        <v>82</v>
      </c>
      <c r="C44" s="41"/>
      <c r="D44" s="120">
        <v>0</v>
      </c>
      <c r="E44" s="124"/>
      <c r="F44" s="119"/>
    </row>
    <row r="45" spans="1:10" customFormat="1" ht="30" hidden="1" x14ac:dyDescent="0.25">
      <c r="A45" s="119"/>
      <c r="B45" s="1" t="s">
        <v>81</v>
      </c>
      <c r="C45" s="41"/>
      <c r="D45" s="120">
        <v>0</v>
      </c>
      <c r="E45" s="124"/>
      <c r="F45" s="119"/>
    </row>
    <row r="46" spans="1:10" customFormat="1" ht="30" hidden="1" x14ac:dyDescent="0.25">
      <c r="A46" s="119"/>
      <c r="B46" s="1" t="s">
        <v>80</v>
      </c>
      <c r="C46" s="41"/>
      <c r="D46" s="120">
        <v>0</v>
      </c>
      <c r="E46" s="124"/>
      <c r="F46" s="119"/>
    </row>
    <row r="47" spans="1:10" customFormat="1" hidden="1" x14ac:dyDescent="0.25">
      <c r="A47" s="119"/>
      <c r="B47" s="1" t="s">
        <v>79</v>
      </c>
      <c r="C47" s="41"/>
      <c r="D47" s="120">
        <v>0</v>
      </c>
      <c r="E47" s="124"/>
      <c r="F47" s="119"/>
    </row>
    <row r="48" spans="1:10" customFormat="1" x14ac:dyDescent="0.25">
      <c r="A48" s="119"/>
      <c r="B48" s="1" t="s">
        <v>78</v>
      </c>
      <c r="C48" s="41"/>
      <c r="D48" s="120">
        <v>0</v>
      </c>
      <c r="E48" s="124"/>
      <c r="F48" s="119"/>
      <c r="G48" s="131"/>
    </row>
    <row r="49" spans="1:6" customFormat="1" x14ac:dyDescent="0.25">
      <c r="A49" s="119"/>
      <c r="B49" s="1" t="s">
        <v>65</v>
      </c>
      <c r="C49" s="41"/>
      <c r="D49" s="130"/>
      <c r="E49" s="124"/>
      <c r="F49" s="125"/>
    </row>
    <row r="50" spans="1:6" s="127" customFormat="1" x14ac:dyDescent="0.25">
      <c r="A50" s="47" t="s">
        <v>77</v>
      </c>
      <c r="B50" s="128"/>
      <c r="C50" s="128"/>
      <c r="D50" s="123">
        <f>SUM(D34:D49)</f>
        <v>-2338638.13</v>
      </c>
      <c r="E50" s="129"/>
      <c r="F50" s="128"/>
    </row>
    <row r="51" spans="1:6" customFormat="1" hidden="1" x14ac:dyDescent="0.25">
      <c r="A51" s="122" t="s">
        <v>76</v>
      </c>
      <c r="B51" s="126"/>
      <c r="C51" s="126"/>
      <c r="D51" s="123"/>
      <c r="E51" s="46"/>
      <c r="F51" s="41"/>
    </row>
    <row r="52" spans="1:6" customFormat="1" hidden="1" x14ac:dyDescent="0.25">
      <c r="A52" s="119"/>
      <c r="B52" s="1" t="s">
        <v>75</v>
      </c>
      <c r="C52" s="41"/>
      <c r="D52" s="120">
        <v>0</v>
      </c>
      <c r="E52" s="124"/>
      <c r="F52" s="119"/>
    </row>
    <row r="53" spans="1:6" customFormat="1" hidden="1" x14ac:dyDescent="0.25">
      <c r="A53" s="119"/>
      <c r="B53" s="1" t="s">
        <v>74</v>
      </c>
      <c r="C53" s="41"/>
      <c r="D53" s="120">
        <v>0</v>
      </c>
      <c r="E53" s="124"/>
      <c r="F53" s="119"/>
    </row>
    <row r="54" spans="1:6" customFormat="1" hidden="1" x14ac:dyDescent="0.25">
      <c r="A54" s="119"/>
      <c r="B54" s="1" t="s">
        <v>73</v>
      </c>
      <c r="C54" s="41"/>
      <c r="D54" s="120">
        <v>0</v>
      </c>
      <c r="E54" s="124"/>
      <c r="F54" s="119"/>
    </row>
    <row r="55" spans="1:6" customFormat="1" ht="30" hidden="1" x14ac:dyDescent="0.25">
      <c r="A55" s="119"/>
      <c r="B55" s="1" t="s">
        <v>72</v>
      </c>
      <c r="C55" s="41"/>
      <c r="D55" s="120">
        <v>0</v>
      </c>
      <c r="E55" s="124"/>
      <c r="F55" s="119"/>
    </row>
    <row r="56" spans="1:6" customFormat="1" hidden="1" x14ac:dyDescent="0.25">
      <c r="A56" s="119"/>
      <c r="B56" s="1" t="s">
        <v>71</v>
      </c>
      <c r="C56" s="41"/>
      <c r="D56" s="120">
        <v>0</v>
      </c>
      <c r="E56" s="124"/>
      <c r="F56" s="119"/>
    </row>
    <row r="57" spans="1:6" customFormat="1" hidden="1" x14ac:dyDescent="0.25">
      <c r="A57" s="122"/>
      <c r="B57" s="4"/>
      <c r="C57" s="119"/>
      <c r="D57" s="120"/>
      <c r="E57" s="121"/>
      <c r="F57" s="119"/>
    </row>
    <row r="58" spans="1:6" customFormat="1" ht="30" hidden="1" x14ac:dyDescent="0.25">
      <c r="A58" s="119"/>
      <c r="B58" s="1" t="s">
        <v>70</v>
      </c>
      <c r="C58" s="41"/>
      <c r="D58" s="120">
        <v>0</v>
      </c>
      <c r="E58" s="124"/>
      <c r="F58" s="119"/>
    </row>
    <row r="59" spans="1:6" customFormat="1" ht="30" hidden="1" x14ac:dyDescent="0.25">
      <c r="A59" s="119"/>
      <c r="B59" s="1" t="s">
        <v>69</v>
      </c>
      <c r="C59" s="41"/>
      <c r="D59" s="120">
        <v>0</v>
      </c>
      <c r="E59" s="124"/>
      <c r="F59" s="119"/>
    </row>
    <row r="60" spans="1:6" customFormat="1" hidden="1" x14ac:dyDescent="0.25">
      <c r="A60" s="119"/>
      <c r="B60" s="1" t="s">
        <v>68</v>
      </c>
      <c r="C60" s="41"/>
      <c r="D60" s="120">
        <v>0</v>
      </c>
      <c r="E60" s="124"/>
      <c r="F60" s="119"/>
    </row>
    <row r="61" spans="1:6" customFormat="1" hidden="1" x14ac:dyDescent="0.25">
      <c r="A61" s="119"/>
      <c r="B61" s="1" t="s">
        <v>67</v>
      </c>
      <c r="C61" s="41"/>
      <c r="D61" s="120">
        <v>0</v>
      </c>
      <c r="E61" s="124"/>
      <c r="F61" s="119"/>
    </row>
    <row r="62" spans="1:6" customFormat="1" ht="30" hidden="1" x14ac:dyDescent="0.25">
      <c r="A62" s="119"/>
      <c r="B62" s="1" t="s">
        <v>66</v>
      </c>
      <c r="C62" s="41"/>
      <c r="D62" s="120">
        <v>0</v>
      </c>
      <c r="E62" s="124"/>
      <c r="F62" s="119"/>
    </row>
    <row r="63" spans="1:6" customFormat="1" hidden="1" x14ac:dyDescent="0.25">
      <c r="A63" s="119"/>
      <c r="B63" s="1" t="s">
        <v>65</v>
      </c>
      <c r="C63" s="41"/>
      <c r="D63" s="120">
        <v>0</v>
      </c>
      <c r="E63" s="124"/>
      <c r="F63" s="125"/>
    </row>
    <row r="64" spans="1:6" customFormat="1" hidden="1" x14ac:dyDescent="0.25">
      <c r="A64" s="122" t="s">
        <v>64</v>
      </c>
      <c r="B64" s="119"/>
      <c r="C64" s="119"/>
      <c r="D64" s="123">
        <f>SUM(D52:D63)</f>
        <v>0</v>
      </c>
      <c r="E64" s="124"/>
      <c r="F64" s="119"/>
    </row>
    <row r="65" spans="1:10" customFormat="1" x14ac:dyDescent="0.25">
      <c r="A65" s="122"/>
      <c r="B65" s="119"/>
      <c r="C65" s="119"/>
      <c r="D65" s="120"/>
      <c r="E65" s="121"/>
      <c r="F65" s="119"/>
    </row>
    <row r="66" spans="1:10" x14ac:dyDescent="0.25">
      <c r="A66" s="48" t="s">
        <v>63</v>
      </c>
      <c r="D66" s="116">
        <f>+D32+D50</f>
        <v>76942152.659999996</v>
      </c>
      <c r="E66" s="117"/>
    </row>
    <row r="67" spans="1:10" x14ac:dyDescent="0.25">
      <c r="A67" s="41" t="s">
        <v>62</v>
      </c>
      <c r="D67" s="118">
        <v>474597099.37</v>
      </c>
      <c r="E67" s="117"/>
    </row>
    <row r="68" spans="1:10" ht="15.75" thickBot="1" x14ac:dyDescent="0.3">
      <c r="A68" s="47" t="s">
        <v>61</v>
      </c>
      <c r="D68" s="280">
        <f>SUM(D66:D67)</f>
        <v>551539252.02999997</v>
      </c>
      <c r="E68" s="115"/>
    </row>
    <row r="69" spans="1:10" ht="15.75" thickTop="1" x14ac:dyDescent="0.25">
      <c r="A69" s="47"/>
      <c r="D69" s="109"/>
      <c r="E69" s="113"/>
    </row>
    <row r="70" spans="1:10" x14ac:dyDescent="0.25">
      <c r="D70" s="114"/>
    </row>
    <row r="71" spans="1:10" ht="28.5" customHeight="1" x14ac:dyDescent="0.25">
      <c r="D71" s="42" t="s">
        <v>7</v>
      </c>
    </row>
    <row r="72" spans="1:10" ht="31.5" customHeight="1" x14ac:dyDescent="0.25">
      <c r="A72" s="302" t="s">
        <v>422</v>
      </c>
      <c r="B72" s="302"/>
      <c r="C72" s="302"/>
      <c r="D72" s="302"/>
      <c r="E72" s="112"/>
      <c r="F72" s="112"/>
      <c r="G72" s="112"/>
      <c r="H72" s="112"/>
      <c r="I72" s="112"/>
      <c r="J72" s="112"/>
    </row>
    <row r="73" spans="1:10" ht="17.25" x14ac:dyDescent="0.3">
      <c r="A73" s="27"/>
      <c r="B73" s="28"/>
      <c r="C73" s="29"/>
      <c r="D73" s="29"/>
      <c r="E73" s="44"/>
      <c r="F73" s="4"/>
      <c r="G73" s="4"/>
      <c r="H73" s="7"/>
      <c r="I73" s="1"/>
      <c r="J73" s="1"/>
    </row>
    <row r="74" spans="1:10" ht="17.25" x14ac:dyDescent="0.3">
      <c r="A74" s="27"/>
      <c r="B74" s="28"/>
      <c r="C74" s="29"/>
      <c r="D74" s="29"/>
      <c r="E74" s="44"/>
      <c r="F74" s="4"/>
      <c r="G74" s="4"/>
      <c r="H74" s="1"/>
      <c r="I74" s="1"/>
      <c r="J74" s="1"/>
    </row>
    <row r="75" spans="1:10" ht="35.25" customHeight="1" x14ac:dyDescent="0.25">
      <c r="A75" s="302" t="s">
        <v>423</v>
      </c>
      <c r="B75" s="302"/>
      <c r="C75" s="302"/>
      <c r="D75" s="302"/>
      <c r="E75" s="112"/>
      <c r="F75" s="112"/>
      <c r="G75" s="112"/>
      <c r="H75" s="112"/>
      <c r="I75" s="112"/>
      <c r="J75" s="112"/>
    </row>
    <row r="76" spans="1:10" ht="17.25" x14ac:dyDescent="0.3">
      <c r="A76" s="27"/>
      <c r="B76" s="31"/>
      <c r="C76" s="32"/>
      <c r="D76" s="33"/>
      <c r="E76" s="111"/>
      <c r="F76" s="4"/>
      <c r="G76" s="4"/>
      <c r="H76" s="1"/>
      <c r="I76" s="1"/>
      <c r="J76" s="1"/>
    </row>
    <row r="77" spans="1:10" ht="17.25" x14ac:dyDescent="0.3">
      <c r="A77" s="27"/>
      <c r="B77" s="31"/>
      <c r="C77" s="34"/>
      <c r="D77" s="35"/>
      <c r="E77" s="43"/>
      <c r="F77" s="4"/>
      <c r="G77" s="4"/>
      <c r="H77" s="1"/>
      <c r="I77" s="1"/>
      <c r="J77" s="1"/>
    </row>
    <row r="78" spans="1:10" ht="54.75" customHeight="1" x14ac:dyDescent="0.25">
      <c r="A78" s="300" t="s">
        <v>477</v>
      </c>
      <c r="B78" s="300"/>
      <c r="C78" s="299" t="s">
        <v>479</v>
      </c>
      <c r="D78" s="299"/>
      <c r="E78" s="299"/>
      <c r="F78" s="299"/>
      <c r="G78" s="110"/>
      <c r="H78" s="110"/>
      <c r="I78" s="110"/>
      <c r="J78" s="110"/>
    </row>
    <row r="79" spans="1:10" ht="18.75" x14ac:dyDescent="0.25">
      <c r="A79" s="36"/>
      <c r="B79" s="36"/>
      <c r="C79" s="36"/>
      <c r="D79" s="106"/>
      <c r="E79" s="36"/>
    </row>
    <row r="89" spans="4:5" x14ac:dyDescent="0.25">
      <c r="D89" s="109"/>
      <c r="E89" s="108"/>
    </row>
    <row r="90" spans="4:5" x14ac:dyDescent="0.25">
      <c r="D90" s="109"/>
      <c r="E90" s="108"/>
    </row>
    <row r="91" spans="4:5" x14ac:dyDescent="0.25">
      <c r="D91" s="109"/>
      <c r="E91" s="108"/>
    </row>
    <row r="92" spans="4:5" x14ac:dyDescent="0.25">
      <c r="D92" s="109"/>
      <c r="E92" s="108"/>
    </row>
    <row r="93" spans="4:5" x14ac:dyDescent="0.25">
      <c r="D93" s="109"/>
      <c r="E93" s="108"/>
    </row>
    <row r="94" spans="4:5" x14ac:dyDescent="0.25">
      <c r="D94" s="109"/>
      <c r="E94" s="108"/>
    </row>
    <row r="95" spans="4:5" x14ac:dyDescent="0.25">
      <c r="D95" s="109"/>
      <c r="E95" s="108"/>
    </row>
    <row r="96" spans="4:5" x14ac:dyDescent="0.25">
      <c r="D96" s="109"/>
      <c r="E96" s="108"/>
    </row>
    <row r="97" spans="4:5" x14ac:dyDescent="0.25">
      <c r="D97" s="109"/>
      <c r="E97" s="108"/>
    </row>
    <row r="98" spans="4:5" x14ac:dyDescent="0.25">
      <c r="D98" s="109"/>
      <c r="E98" s="108"/>
    </row>
    <row r="99" spans="4:5" x14ac:dyDescent="0.25">
      <c r="D99" s="109"/>
      <c r="E99" s="108"/>
    </row>
  </sheetData>
  <mergeCells count="10">
    <mergeCell ref="A2:D2"/>
    <mergeCell ref="A4:F4"/>
    <mergeCell ref="A3:F3"/>
    <mergeCell ref="A78:B78"/>
    <mergeCell ref="A10:E10"/>
    <mergeCell ref="A11:E11"/>
    <mergeCell ref="A12:E12"/>
    <mergeCell ref="A72:D72"/>
    <mergeCell ref="A75:D75"/>
    <mergeCell ref="C78:F78"/>
  </mergeCells>
  <printOptions horizontalCentered="1"/>
  <pageMargins left="0.35433070866141736" right="0.35433070866141736" top="0.23622047244094491" bottom="0.35433070866141736" header="0.31496062992125984" footer="0.31496062992125984"/>
  <pageSetup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N35"/>
  <sheetViews>
    <sheetView zoomScaleNormal="100" workbookViewId="0">
      <selection activeCell="I24" sqref="I24"/>
    </sheetView>
  </sheetViews>
  <sheetFormatPr baseColWidth="10" defaultColWidth="11.42578125" defaultRowHeight="15" x14ac:dyDescent="0.25"/>
  <cols>
    <col min="1" max="1" width="2" style="1" customWidth="1"/>
    <col min="2" max="2" width="1.28515625" style="1" customWidth="1"/>
    <col min="3" max="3" width="50.7109375" style="1" bestFit="1" customWidth="1"/>
    <col min="4" max="4" width="1.7109375" style="1" customWidth="1"/>
    <col min="5" max="5" width="15.28515625" style="4" bestFit="1" customWidth="1"/>
    <col min="6" max="6" width="1.7109375" style="4" customWidth="1"/>
    <col min="7" max="7" width="0.85546875" style="4" customWidth="1"/>
    <col min="8" max="8" width="0.5703125" style="4" customWidth="1"/>
    <col min="9" max="9" width="18.28515625" style="1" bestFit="1" customWidth="1"/>
    <col min="10" max="10" width="1.7109375" style="1" customWidth="1"/>
    <col min="11" max="11" width="18.28515625" style="1" bestFit="1" customWidth="1"/>
    <col min="12" max="12" width="3.7109375" style="1" hidden="1" customWidth="1"/>
    <col min="13" max="13" width="17.42578125" style="1" customWidth="1"/>
    <col min="14" max="16384" width="11.42578125" style="2"/>
  </cols>
  <sheetData>
    <row r="2" spans="1:13" ht="15.75" x14ac:dyDescent="0.25">
      <c r="A2" s="303" t="s">
        <v>13</v>
      </c>
      <c r="B2" s="303"/>
      <c r="C2" s="303"/>
      <c r="D2" s="303"/>
      <c r="E2" s="303"/>
      <c r="F2" s="303"/>
      <c r="G2" s="303"/>
      <c r="H2" s="303"/>
      <c r="I2" s="303"/>
      <c r="J2" s="303"/>
      <c r="K2" s="303"/>
    </row>
    <row r="3" spans="1:13" x14ac:dyDescent="0.25">
      <c r="A3" s="297" t="s">
        <v>14</v>
      </c>
      <c r="B3" s="297"/>
      <c r="C3" s="297"/>
      <c r="D3" s="297"/>
      <c r="E3" s="297"/>
      <c r="F3" s="297"/>
      <c r="G3" s="297"/>
      <c r="H3" s="297"/>
      <c r="I3" s="297"/>
      <c r="J3" s="297"/>
      <c r="K3" s="297"/>
    </row>
    <row r="4" spans="1:13" x14ac:dyDescent="0.25">
      <c r="A4" s="297" t="s">
        <v>15</v>
      </c>
      <c r="B4" s="297"/>
      <c r="C4" s="297"/>
      <c r="D4" s="297"/>
      <c r="E4" s="297"/>
      <c r="F4" s="297"/>
      <c r="G4" s="297"/>
      <c r="H4" s="297"/>
      <c r="I4" s="297"/>
      <c r="J4" s="297"/>
      <c r="K4" s="297"/>
    </row>
    <row r="5" spans="1:13" x14ac:dyDescent="0.25">
      <c r="C5" s="39"/>
      <c r="D5" s="39"/>
      <c r="E5" s="39"/>
      <c r="F5" s="39"/>
      <c r="G5" s="39"/>
      <c r="H5" s="39"/>
      <c r="I5" s="39"/>
      <c r="J5" s="39"/>
      <c r="K5" s="39"/>
    </row>
    <row r="6" spans="1:13" x14ac:dyDescent="0.25">
      <c r="C6" s="39"/>
      <c r="D6" s="39"/>
      <c r="E6" s="39"/>
      <c r="F6" s="39"/>
      <c r="G6" s="39"/>
      <c r="H6" s="39"/>
      <c r="I6" s="39"/>
      <c r="J6" s="39"/>
      <c r="K6" s="39"/>
    </row>
    <row r="9" spans="1:13" ht="15.75" x14ac:dyDescent="0.25">
      <c r="B9" s="310"/>
      <c r="C9" s="310"/>
      <c r="D9" s="310"/>
      <c r="E9" s="310"/>
      <c r="F9" s="310"/>
      <c r="G9" s="310"/>
      <c r="H9" s="310"/>
      <c r="I9" s="310"/>
      <c r="J9" s="310"/>
      <c r="K9" s="310"/>
    </row>
    <row r="10" spans="1:13" ht="15.75" customHeight="1" x14ac:dyDescent="0.25">
      <c r="A10" s="310" t="s">
        <v>0</v>
      </c>
      <c r="B10" s="310"/>
      <c r="C10" s="310"/>
      <c r="D10" s="310"/>
      <c r="E10" s="310"/>
      <c r="F10" s="310"/>
      <c r="G10" s="310"/>
      <c r="H10" s="310"/>
      <c r="I10" s="310"/>
      <c r="J10" s="310"/>
      <c r="K10" s="310"/>
    </row>
    <row r="11" spans="1:13" ht="15.75" customHeight="1" x14ac:dyDescent="0.25">
      <c r="A11" s="310" t="s">
        <v>493</v>
      </c>
      <c r="B11" s="310"/>
      <c r="C11" s="310"/>
      <c r="D11" s="310"/>
      <c r="E11" s="310"/>
      <c r="F11" s="310"/>
      <c r="G11" s="310"/>
      <c r="H11" s="310"/>
      <c r="I11" s="310"/>
      <c r="J11" s="310"/>
      <c r="K11" s="310"/>
    </row>
    <row r="12" spans="1:13" ht="15.75" customHeight="1" x14ac:dyDescent="0.25">
      <c r="A12" s="310" t="s">
        <v>1</v>
      </c>
      <c r="B12" s="310"/>
      <c r="C12" s="310"/>
      <c r="D12" s="310"/>
      <c r="E12" s="310"/>
      <c r="F12" s="310"/>
      <c r="G12" s="310"/>
      <c r="H12" s="310"/>
      <c r="I12" s="310"/>
      <c r="J12" s="310"/>
      <c r="K12" s="310"/>
    </row>
    <row r="13" spans="1:13" x14ac:dyDescent="0.25">
      <c r="C13" s="3"/>
      <c r="D13" s="3"/>
      <c r="G13" s="3"/>
      <c r="J13" s="3"/>
    </row>
    <row r="14" spans="1:13" ht="30" x14ac:dyDescent="0.25">
      <c r="E14" s="5" t="s">
        <v>2</v>
      </c>
      <c r="F14" s="5"/>
      <c r="G14" s="6"/>
      <c r="H14" s="5"/>
      <c r="I14" s="5" t="s">
        <v>3</v>
      </c>
      <c r="J14" s="5"/>
      <c r="K14" s="5" t="s">
        <v>4</v>
      </c>
      <c r="L14" s="7"/>
    </row>
    <row r="15" spans="1:13" s="13" customFormat="1" x14ac:dyDescent="0.25">
      <c r="A15" s="4"/>
      <c r="B15" s="8"/>
      <c r="C15" s="8" t="s">
        <v>472</v>
      </c>
      <c r="D15" s="8"/>
      <c r="E15" s="9">
        <v>1014524280</v>
      </c>
      <c r="F15" s="10"/>
      <c r="G15" s="11"/>
      <c r="H15" s="10"/>
      <c r="I15" s="11">
        <v>2628703074.7600002</v>
      </c>
      <c r="J15" s="11"/>
      <c r="K15" s="11">
        <f>SUM(E15,I15)</f>
        <v>3643227354.7600002</v>
      </c>
      <c r="L15" s="4"/>
      <c r="M15" s="12"/>
    </row>
    <row r="16" spans="1:13" x14ac:dyDescent="0.25">
      <c r="C16" s="1" t="s">
        <v>5</v>
      </c>
      <c r="E16" s="14">
        <v>0</v>
      </c>
      <c r="F16" s="15"/>
      <c r="G16" s="16"/>
      <c r="H16" s="15"/>
      <c r="I16" s="16">
        <v>-31938.76</v>
      </c>
      <c r="J16" s="16"/>
      <c r="K16" s="11">
        <f t="shared" ref="K16:K17" si="0">SUM(E16,I16)</f>
        <v>-31938.76</v>
      </c>
      <c r="M16" s="7"/>
    </row>
    <row r="17" spans="1:14" x14ac:dyDescent="0.25">
      <c r="C17" s="1" t="s">
        <v>6</v>
      </c>
      <c r="E17" s="14"/>
      <c r="F17" s="15"/>
      <c r="G17" s="16"/>
      <c r="H17" s="15"/>
      <c r="I17" s="17">
        <v>194144366.56999999</v>
      </c>
      <c r="J17" s="16"/>
      <c r="K17" s="18">
        <f t="shared" si="0"/>
        <v>194144366.56999999</v>
      </c>
      <c r="M17" s="16"/>
    </row>
    <row r="18" spans="1:14" ht="16.5" x14ac:dyDescent="0.35">
      <c r="C18" s="8" t="s">
        <v>496</v>
      </c>
      <c r="D18" s="8"/>
      <c r="E18" s="9">
        <v>0</v>
      </c>
      <c r="F18" s="10"/>
      <c r="G18" s="11"/>
      <c r="H18" s="10"/>
      <c r="I18" s="19">
        <f>SUM(I15:I17)</f>
        <v>2822815502.5700002</v>
      </c>
      <c r="J18" s="11"/>
      <c r="K18" s="20">
        <f>SUM(K15:K17)</f>
        <v>3837339782.5700002</v>
      </c>
      <c r="M18" s="21"/>
    </row>
    <row r="19" spans="1:14" s="13" customFormat="1" x14ac:dyDescent="0.25">
      <c r="A19" s="4"/>
      <c r="B19" s="1"/>
      <c r="C19" s="1" t="s">
        <v>7</v>
      </c>
      <c r="D19" s="1"/>
      <c r="E19" s="14"/>
      <c r="F19" s="14"/>
      <c r="G19" s="16"/>
      <c r="H19" s="14"/>
      <c r="I19" s="22"/>
      <c r="J19" s="16"/>
      <c r="K19" s="16"/>
      <c r="L19" s="4"/>
      <c r="M19" s="23"/>
    </row>
    <row r="20" spans="1:14" x14ac:dyDescent="0.25">
      <c r="I20" s="7" t="s">
        <v>11</v>
      </c>
      <c r="K20" s="22"/>
    </row>
    <row r="21" spans="1:14" x14ac:dyDescent="0.25">
      <c r="C21" s="312" t="str">
        <f>+'[1]ESF - Situación Financiera'!A39</f>
        <v>Las notas de la 07a la  23 son parte integral de estos Estados Financieros.</v>
      </c>
      <c r="D21" s="312"/>
      <c r="E21" s="312"/>
      <c r="F21" s="312"/>
      <c r="G21" s="312"/>
      <c r="H21" s="312"/>
      <c r="I21" s="21"/>
      <c r="K21" s="25"/>
    </row>
    <row r="22" spans="1:14" x14ac:dyDescent="0.25">
      <c r="C22" s="24"/>
      <c r="D22" s="24"/>
      <c r="G22" s="24"/>
      <c r="I22" s="7"/>
      <c r="J22" s="24"/>
      <c r="K22" s="22"/>
    </row>
    <row r="23" spans="1:14" ht="28.5" customHeight="1" x14ac:dyDescent="0.25">
      <c r="C23" s="304" t="s">
        <v>8</v>
      </c>
      <c r="D23" s="304"/>
      <c r="E23" s="304"/>
      <c r="F23" s="304"/>
      <c r="G23" s="304"/>
      <c r="H23" s="304"/>
      <c r="I23" s="304"/>
      <c r="J23" s="304"/>
      <c r="K23" s="304"/>
      <c r="M23" s="21"/>
    </row>
    <row r="24" spans="1:14" ht="28.5" customHeight="1" x14ac:dyDescent="0.25">
      <c r="C24" s="26"/>
      <c r="D24" s="26"/>
      <c r="E24" s="26"/>
      <c r="F24" s="26"/>
      <c r="G24" s="26"/>
      <c r="H24" s="26"/>
      <c r="I24" s="26"/>
      <c r="J24" s="26"/>
      <c r="K24" s="26"/>
      <c r="M24" s="21"/>
    </row>
    <row r="25" spans="1:14" ht="46.5" customHeight="1" x14ac:dyDescent="0.25">
      <c r="C25" s="26"/>
      <c r="D25" s="26"/>
      <c r="E25" s="26"/>
      <c r="F25" s="26"/>
      <c r="G25" s="26"/>
      <c r="H25" s="26"/>
      <c r="I25" s="26"/>
      <c r="J25" s="26"/>
      <c r="K25" s="26" t="s">
        <v>12</v>
      </c>
      <c r="M25" s="21"/>
      <c r="N25" s="2" t="s">
        <v>9</v>
      </c>
    </row>
    <row r="26" spans="1:14" ht="33.75" customHeight="1" x14ac:dyDescent="0.25">
      <c r="C26" s="302" t="s">
        <v>422</v>
      </c>
      <c r="D26" s="302"/>
      <c r="E26" s="302"/>
      <c r="F26" s="302"/>
      <c r="G26" s="302"/>
      <c r="H26" s="302"/>
      <c r="I26" s="302"/>
      <c r="J26" s="302"/>
      <c r="K26" s="302"/>
    </row>
    <row r="27" spans="1:14" ht="33.75" customHeight="1" x14ac:dyDescent="0.25">
      <c r="C27" s="38"/>
      <c r="D27" s="38"/>
      <c r="E27" s="38"/>
      <c r="F27" s="38"/>
      <c r="G27" s="38"/>
      <c r="H27" s="38"/>
      <c r="I27" s="38"/>
      <c r="J27" s="38"/>
      <c r="K27" s="38"/>
    </row>
    <row r="28" spans="1:14" ht="17.25" x14ac:dyDescent="0.3">
      <c r="C28" s="27"/>
      <c r="D28" s="28"/>
      <c r="E28" s="29"/>
      <c r="F28" s="29"/>
      <c r="G28" s="30"/>
      <c r="I28" s="7"/>
      <c r="M28" s="37"/>
    </row>
    <row r="29" spans="1:14" ht="17.25" x14ac:dyDescent="0.3">
      <c r="C29" s="27"/>
      <c r="D29" s="28"/>
      <c r="E29" s="29"/>
      <c r="F29" s="29"/>
      <c r="G29" s="30"/>
    </row>
    <row r="30" spans="1:14" ht="33.75" customHeight="1" x14ac:dyDescent="0.25">
      <c r="C30" s="302" t="s">
        <v>423</v>
      </c>
      <c r="D30" s="302"/>
      <c r="E30" s="302"/>
      <c r="F30" s="302"/>
      <c r="G30" s="302"/>
      <c r="H30" s="302"/>
      <c r="I30" s="302"/>
      <c r="J30" s="302"/>
      <c r="K30" s="302"/>
    </row>
    <row r="31" spans="1:14" ht="33.75" customHeight="1" x14ac:dyDescent="0.25">
      <c r="C31" s="38"/>
      <c r="D31" s="38"/>
      <c r="E31" s="38"/>
      <c r="F31" s="38"/>
      <c r="G31" s="38"/>
      <c r="H31" s="38"/>
      <c r="I31" s="38"/>
      <c r="J31" s="38"/>
      <c r="K31" s="38"/>
    </row>
    <row r="32" spans="1:14" ht="17.25" x14ac:dyDescent="0.3">
      <c r="C32" s="27"/>
      <c r="D32" s="31"/>
      <c r="E32" s="32"/>
      <c r="F32" s="33"/>
      <c r="G32" s="30"/>
    </row>
    <row r="33" spans="3:11" ht="17.25" x14ac:dyDescent="0.3">
      <c r="C33" s="27"/>
      <c r="D33" s="31"/>
      <c r="E33" s="34"/>
      <c r="F33" s="35"/>
      <c r="G33" s="30"/>
    </row>
    <row r="34" spans="3:11" ht="33.75" customHeight="1" x14ac:dyDescent="0.25">
      <c r="C34" s="311" t="s">
        <v>478</v>
      </c>
      <c r="D34" s="311"/>
      <c r="E34" s="299" t="s">
        <v>10</v>
      </c>
      <c r="F34" s="299"/>
      <c r="G34" s="299"/>
      <c r="H34" s="299"/>
      <c r="I34" s="299"/>
      <c r="J34" s="299"/>
      <c r="K34" s="299"/>
    </row>
    <row r="35" spans="3:11" ht="18.75" x14ac:dyDescent="0.25">
      <c r="C35" s="36"/>
      <c r="D35" s="36"/>
      <c r="E35" s="36"/>
      <c r="F35" s="36"/>
      <c r="G35" s="36"/>
    </row>
  </sheetData>
  <mergeCells count="13">
    <mergeCell ref="C34:D34"/>
    <mergeCell ref="E34:K34"/>
    <mergeCell ref="B9:K9"/>
    <mergeCell ref="C21:H21"/>
    <mergeCell ref="C23:K23"/>
    <mergeCell ref="C26:K26"/>
    <mergeCell ref="C30:K30"/>
    <mergeCell ref="A12:K12"/>
    <mergeCell ref="A2:K2"/>
    <mergeCell ref="A3:K3"/>
    <mergeCell ref="A4:K4"/>
    <mergeCell ref="A11:K11"/>
    <mergeCell ref="A10:K10"/>
  </mergeCells>
  <printOptions horizontalCentered="1"/>
  <pageMargins left="0.15748031496062992" right="0.15748031496062992" top="1.0236220472440944" bottom="0.35433070866141736" header="0.31496062992125984" footer="0.31496062992125984"/>
  <pageSetup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429E3-0B90-43A7-A653-FADEF8E980DA}">
  <sheetPr>
    <tabColor rgb="FFFF0000"/>
  </sheetPr>
  <dimension ref="A2:K42"/>
  <sheetViews>
    <sheetView showGridLines="0" zoomScale="120" zoomScaleNormal="120" workbookViewId="0">
      <selection activeCell="A3" sqref="A3:F3"/>
    </sheetView>
  </sheetViews>
  <sheetFormatPr baseColWidth="10" defaultColWidth="11.42578125" defaultRowHeight="15.75" x14ac:dyDescent="0.25"/>
  <cols>
    <col min="1" max="1" width="6.28515625" style="271" bestFit="1" customWidth="1"/>
    <col min="2" max="2" width="48.28515625" style="271" customWidth="1"/>
    <col min="3" max="3" width="23.42578125" style="270" bestFit="1" customWidth="1"/>
    <col min="4" max="4" width="22.28515625" style="270" customWidth="1"/>
    <col min="5" max="5" width="14.140625" style="270" customWidth="1"/>
    <col min="6" max="6" width="22.5703125" style="270" customWidth="1"/>
    <col min="7" max="7" width="20.5703125" style="270" bestFit="1" customWidth="1"/>
    <col min="8" max="8" width="18" style="270" bestFit="1" customWidth="1"/>
    <col min="9" max="10" width="11.42578125" style="270"/>
    <col min="11" max="16384" width="11.42578125" style="271"/>
  </cols>
  <sheetData>
    <row r="2" spans="1:11" x14ac:dyDescent="0.25">
      <c r="A2" s="303" t="s">
        <v>13</v>
      </c>
      <c r="B2" s="303"/>
      <c r="C2" s="303"/>
      <c r="D2" s="303"/>
      <c r="E2" s="303"/>
      <c r="F2" s="303"/>
      <c r="G2" s="235"/>
      <c r="H2" s="235"/>
      <c r="I2" s="235"/>
      <c r="J2" s="235"/>
      <c r="K2" s="235"/>
    </row>
    <row r="3" spans="1:11" x14ac:dyDescent="0.25">
      <c r="A3" s="297" t="s">
        <v>14</v>
      </c>
      <c r="B3" s="297"/>
      <c r="C3" s="297"/>
      <c r="D3" s="297"/>
      <c r="E3" s="297"/>
      <c r="F3" s="297"/>
      <c r="G3" s="264"/>
      <c r="H3" s="264"/>
      <c r="I3" s="264"/>
      <c r="J3" s="264"/>
      <c r="K3" s="264"/>
    </row>
    <row r="4" spans="1:11" x14ac:dyDescent="0.25">
      <c r="A4" s="297" t="s">
        <v>15</v>
      </c>
      <c r="B4" s="297"/>
      <c r="C4" s="297"/>
      <c r="D4" s="297"/>
      <c r="E4" s="297"/>
      <c r="F4" s="297"/>
      <c r="G4" s="264"/>
      <c r="H4" s="264"/>
      <c r="I4" s="264"/>
      <c r="J4" s="264"/>
      <c r="K4" s="264"/>
    </row>
    <row r="5" spans="1:11" x14ac:dyDescent="0.25">
      <c r="A5" s="317" t="s">
        <v>443</v>
      </c>
      <c r="B5" s="317"/>
      <c r="C5" s="317"/>
      <c r="D5" s="317"/>
      <c r="E5" s="317"/>
      <c r="F5" s="317"/>
    </row>
    <row r="6" spans="1:11" s="273" customFormat="1" x14ac:dyDescent="0.25">
      <c r="A6" s="318" t="s">
        <v>498</v>
      </c>
      <c r="B6" s="318"/>
      <c r="C6" s="318"/>
      <c r="D6" s="318"/>
      <c r="E6" s="318"/>
      <c r="F6" s="318"/>
      <c r="G6" s="272"/>
      <c r="H6" s="272"/>
      <c r="I6" s="272"/>
      <c r="J6" s="272"/>
    </row>
    <row r="7" spans="1:11" x14ac:dyDescent="0.25">
      <c r="A7" s="317" t="s">
        <v>444</v>
      </c>
      <c r="B7" s="317"/>
      <c r="C7" s="317"/>
      <c r="D7" s="317"/>
      <c r="E7" s="317"/>
      <c r="F7" s="317"/>
    </row>
    <row r="8" spans="1:11" x14ac:dyDescent="0.25">
      <c r="A8" s="319" t="s">
        <v>445</v>
      </c>
      <c r="B8" s="319"/>
      <c r="C8" s="319"/>
      <c r="D8" s="319"/>
      <c r="E8" s="319"/>
      <c r="F8" s="319"/>
      <c r="G8" s="274"/>
    </row>
    <row r="9" spans="1:11" x14ac:dyDescent="0.25">
      <c r="A9" s="320"/>
      <c r="B9" s="320"/>
      <c r="C9" s="320"/>
      <c r="D9" s="320"/>
      <c r="E9" s="320"/>
      <c r="F9" s="320"/>
    </row>
    <row r="10" spans="1:11" ht="63" x14ac:dyDescent="0.25">
      <c r="A10" s="321" t="s">
        <v>446</v>
      </c>
      <c r="B10" s="321"/>
      <c r="C10" s="281" t="s">
        <v>447</v>
      </c>
      <c r="D10" s="281" t="s">
        <v>448</v>
      </c>
      <c r="E10" s="281" t="s">
        <v>449</v>
      </c>
      <c r="F10" s="281" t="s">
        <v>450</v>
      </c>
    </row>
    <row r="11" spans="1:11" ht="15" customHeight="1" x14ac:dyDescent="0.25">
      <c r="A11" s="282">
        <v>1</v>
      </c>
      <c r="B11" s="283" t="s">
        <v>451</v>
      </c>
      <c r="C11" s="284">
        <f>+C12+C13+C14+C15+C16+C17+C18+C19+C20+C21</f>
        <v>952124735.26999998</v>
      </c>
      <c r="D11" s="284">
        <f>SUM(D12:D20)+D21</f>
        <v>265528631.56999999</v>
      </c>
      <c r="E11" s="284">
        <f>+D11/C11%</f>
        <v>27.888008969192715</v>
      </c>
      <c r="F11" s="284">
        <f>+C11-D11</f>
        <v>686596103.70000005</v>
      </c>
    </row>
    <row r="12" spans="1:11" ht="15" customHeight="1" x14ac:dyDescent="0.25">
      <c r="A12" s="285">
        <v>1.1000000000000001</v>
      </c>
      <c r="B12" s="286" t="s">
        <v>452</v>
      </c>
      <c r="C12" s="287">
        <v>0</v>
      </c>
      <c r="D12" s="287">
        <v>0</v>
      </c>
      <c r="E12" s="281"/>
      <c r="F12" s="281">
        <f t="shared" ref="F12:F32" si="0">+C12-D12</f>
        <v>0</v>
      </c>
    </row>
    <row r="13" spans="1:11" ht="15" customHeight="1" x14ac:dyDescent="0.25">
      <c r="A13" s="285">
        <v>1.2</v>
      </c>
      <c r="B13" s="286" t="s">
        <v>453</v>
      </c>
      <c r="C13" s="287">
        <v>0</v>
      </c>
      <c r="D13" s="287">
        <v>0</v>
      </c>
      <c r="E13" s="281"/>
      <c r="F13" s="281">
        <f t="shared" si="0"/>
        <v>0</v>
      </c>
    </row>
    <row r="14" spans="1:11" ht="15" customHeight="1" x14ac:dyDescent="0.25">
      <c r="A14" s="285">
        <v>1.3</v>
      </c>
      <c r="B14" s="286" t="s">
        <v>454</v>
      </c>
      <c r="C14" s="287">
        <v>0</v>
      </c>
      <c r="D14" s="287">
        <v>0</v>
      </c>
      <c r="E14" s="287"/>
      <c r="F14" s="287">
        <f t="shared" si="0"/>
        <v>0</v>
      </c>
    </row>
    <row r="15" spans="1:11" s="273" customFormat="1" ht="15" customHeight="1" x14ac:dyDescent="0.25">
      <c r="A15" s="288">
        <v>1.4</v>
      </c>
      <c r="B15" s="289" t="s">
        <v>308</v>
      </c>
      <c r="C15" s="275">
        <v>490230027</v>
      </c>
      <c r="D15" s="275">
        <v>161932029.91999999</v>
      </c>
      <c r="E15" s="275">
        <f t="shared" ref="E15:E16" si="1">+D15/C15%</f>
        <v>33.031846480509444</v>
      </c>
      <c r="F15" s="275">
        <f t="shared" si="0"/>
        <v>328297997.08000004</v>
      </c>
      <c r="G15" s="272"/>
      <c r="H15" s="272"/>
      <c r="I15" s="272"/>
      <c r="J15" s="272"/>
    </row>
    <row r="16" spans="1:11" s="273" customFormat="1" ht="15" customHeight="1" x14ac:dyDescent="0.25">
      <c r="A16" s="288">
        <v>1.5</v>
      </c>
      <c r="B16" s="289" t="s">
        <v>455</v>
      </c>
      <c r="C16" s="275">
        <v>420000000</v>
      </c>
      <c r="D16" s="275">
        <v>103596601.65000001</v>
      </c>
      <c r="E16" s="275">
        <f t="shared" si="1"/>
        <v>24.665857535714288</v>
      </c>
      <c r="F16" s="275">
        <f t="shared" si="0"/>
        <v>316403398.35000002</v>
      </c>
      <c r="G16" s="272"/>
      <c r="H16" s="272"/>
      <c r="I16" s="272"/>
      <c r="J16" s="272"/>
    </row>
    <row r="17" spans="1:10" ht="15" customHeight="1" x14ac:dyDescent="0.25">
      <c r="A17" s="285">
        <v>1.6</v>
      </c>
      <c r="B17" s="286" t="s">
        <v>456</v>
      </c>
      <c r="C17" s="275">
        <v>0</v>
      </c>
      <c r="D17" s="275">
        <v>0</v>
      </c>
      <c r="E17" s="275"/>
      <c r="F17" s="275">
        <f t="shared" si="0"/>
        <v>0</v>
      </c>
    </row>
    <row r="18" spans="1:10" ht="15" customHeight="1" x14ac:dyDescent="0.25">
      <c r="A18" s="285">
        <v>1.7</v>
      </c>
      <c r="B18" s="286" t="s">
        <v>457</v>
      </c>
      <c r="C18" s="287">
        <v>0</v>
      </c>
      <c r="D18" s="287">
        <v>0</v>
      </c>
      <c r="E18" s="281"/>
      <c r="F18" s="281">
        <f t="shared" si="0"/>
        <v>0</v>
      </c>
    </row>
    <row r="19" spans="1:10" ht="15" customHeight="1" x14ac:dyDescent="0.25">
      <c r="A19" s="285">
        <v>1.8</v>
      </c>
      <c r="B19" s="286" t="s">
        <v>458</v>
      </c>
      <c r="C19" s="287">
        <v>0</v>
      </c>
      <c r="D19" s="287">
        <v>0</v>
      </c>
      <c r="E19" s="281"/>
      <c r="F19" s="281">
        <f t="shared" si="0"/>
        <v>0</v>
      </c>
    </row>
    <row r="20" spans="1:10" ht="15" customHeight="1" x14ac:dyDescent="0.25">
      <c r="A20" s="285">
        <v>1.9</v>
      </c>
      <c r="B20" s="286" t="s">
        <v>459</v>
      </c>
      <c r="C20" s="287">
        <v>0</v>
      </c>
      <c r="D20" s="287">
        <v>0</v>
      </c>
      <c r="E20" s="281">
        <v>0</v>
      </c>
      <c r="F20" s="287">
        <f t="shared" si="0"/>
        <v>0</v>
      </c>
    </row>
    <row r="21" spans="1:10" s="273" customFormat="1" ht="15" customHeight="1" x14ac:dyDescent="0.25">
      <c r="A21" s="288">
        <v>3.1</v>
      </c>
      <c r="B21" s="289" t="s">
        <v>460</v>
      </c>
      <c r="C21" s="275">
        <v>41894708.270000003</v>
      </c>
      <c r="D21" s="275">
        <v>0</v>
      </c>
      <c r="E21" s="290">
        <v>0</v>
      </c>
      <c r="F21" s="275">
        <f>+C21-D21</f>
        <v>41894708.270000003</v>
      </c>
      <c r="G21" s="272"/>
      <c r="H21" s="272"/>
      <c r="I21" s="272"/>
      <c r="J21" s="272"/>
    </row>
    <row r="22" spans="1:10" ht="15" customHeight="1" x14ac:dyDescent="0.25">
      <c r="A22" s="282">
        <v>2</v>
      </c>
      <c r="B22" s="283" t="s">
        <v>461</v>
      </c>
      <c r="C22" s="284">
        <f>SUM(C23:C32)</f>
        <v>952124735.26999986</v>
      </c>
      <c r="D22" s="284">
        <f t="shared" ref="D22" si="2">SUM(D23:D32)</f>
        <v>178521920.67999998</v>
      </c>
      <c r="E22" s="284">
        <f>SUM(E23:E32)</f>
        <v>58.937414013801565</v>
      </c>
      <c r="F22" s="284">
        <f>SUM(F23:F32)</f>
        <v>773602814.59000003</v>
      </c>
    </row>
    <row r="23" spans="1:10" ht="15" customHeight="1" x14ac:dyDescent="0.25">
      <c r="A23" s="285">
        <v>2.1</v>
      </c>
      <c r="B23" s="286" t="s">
        <v>462</v>
      </c>
      <c r="C23" s="275">
        <v>273004440.56999999</v>
      </c>
      <c r="D23" s="296">
        <v>65381218.350000001</v>
      </c>
      <c r="E23" s="275">
        <f t="shared" ref="E23:E26" si="3">+D23/C23%</f>
        <v>23.948774684210992</v>
      </c>
      <c r="F23" s="275">
        <f t="shared" si="0"/>
        <v>207623222.22</v>
      </c>
      <c r="G23" s="275"/>
    </row>
    <row r="24" spans="1:10" ht="15" customHeight="1" x14ac:dyDescent="0.25">
      <c r="A24" s="285">
        <v>2.2000000000000002</v>
      </c>
      <c r="B24" s="286" t="s">
        <v>463</v>
      </c>
      <c r="C24" s="275">
        <v>461883308.23000002</v>
      </c>
      <c r="D24" s="296">
        <v>102727614.75</v>
      </c>
      <c r="E24" s="275">
        <f t="shared" si="3"/>
        <v>22.241032078787665</v>
      </c>
      <c r="F24" s="275">
        <f t="shared" si="0"/>
        <v>359155693.48000002</v>
      </c>
      <c r="G24" s="275"/>
    </row>
    <row r="25" spans="1:10" ht="15" customHeight="1" x14ac:dyDescent="0.25">
      <c r="A25" s="285">
        <v>2.2999999999999998</v>
      </c>
      <c r="B25" s="286" t="s">
        <v>464</v>
      </c>
      <c r="C25" s="275">
        <v>75131183.810000002</v>
      </c>
      <c r="D25" s="296">
        <v>8074449.4500000002</v>
      </c>
      <c r="E25" s="275">
        <f t="shared" si="3"/>
        <v>10.747134599155999</v>
      </c>
      <c r="F25" s="275">
        <f>+C25-D25</f>
        <v>67056734.359999999</v>
      </c>
      <c r="G25" s="275"/>
    </row>
    <row r="26" spans="1:10" ht="15" customHeight="1" x14ac:dyDescent="0.25">
      <c r="A26" s="285">
        <v>2.4</v>
      </c>
      <c r="B26" s="286" t="s">
        <v>465</v>
      </c>
      <c r="C26" s="275">
        <v>600000</v>
      </c>
      <c r="D26" s="275">
        <v>0</v>
      </c>
      <c r="E26" s="275">
        <f t="shared" si="3"/>
        <v>0</v>
      </c>
      <c r="F26" s="275">
        <f t="shared" si="0"/>
        <v>600000</v>
      </c>
      <c r="G26" s="275"/>
    </row>
    <row r="27" spans="1:10" ht="15" customHeight="1" x14ac:dyDescent="0.25">
      <c r="A27" s="285">
        <v>2.5</v>
      </c>
      <c r="B27" s="286" t="s">
        <v>466</v>
      </c>
      <c r="C27" s="275">
        <v>0</v>
      </c>
      <c r="D27" s="275">
        <v>0</v>
      </c>
      <c r="E27" s="275">
        <f>+D27/C28%</f>
        <v>0</v>
      </c>
      <c r="F27" s="275">
        <f>+C27-D27</f>
        <v>0</v>
      </c>
      <c r="G27" s="275"/>
    </row>
    <row r="28" spans="1:10" ht="15" customHeight="1" x14ac:dyDescent="0.25">
      <c r="A28" s="285">
        <v>2.6</v>
      </c>
      <c r="B28" s="286" t="s">
        <v>467</v>
      </c>
      <c r="C28" s="275">
        <v>24601523.66</v>
      </c>
      <c r="D28" s="296">
        <v>2338638.13</v>
      </c>
      <c r="E28" s="275">
        <f t="shared" ref="E28" si="4">+D28/C29%</f>
        <v>2.0004726516469082</v>
      </c>
      <c r="F28" s="275">
        <f>+C28-D28</f>
        <v>22262885.530000001</v>
      </c>
      <c r="G28" s="275"/>
    </row>
    <row r="29" spans="1:10" ht="15" customHeight="1" x14ac:dyDescent="0.25">
      <c r="A29" s="285">
        <v>2.7</v>
      </c>
      <c r="B29" s="286" t="s">
        <v>468</v>
      </c>
      <c r="C29" s="275">
        <v>116904279</v>
      </c>
      <c r="D29" s="275">
        <v>0</v>
      </c>
      <c r="E29" s="275"/>
      <c r="F29" s="275">
        <f t="shared" si="0"/>
        <v>116904279</v>
      </c>
      <c r="G29" s="275"/>
    </row>
    <row r="30" spans="1:10" ht="15" customHeight="1" x14ac:dyDescent="0.25">
      <c r="A30" s="285">
        <v>2.8</v>
      </c>
      <c r="B30" s="286" t="s">
        <v>469</v>
      </c>
      <c r="C30" s="275">
        <v>0</v>
      </c>
      <c r="D30" s="275">
        <v>0</v>
      </c>
      <c r="E30" s="275"/>
      <c r="F30" s="275">
        <f t="shared" si="0"/>
        <v>0</v>
      </c>
      <c r="G30" s="275"/>
    </row>
    <row r="31" spans="1:10" ht="15" customHeight="1" x14ac:dyDescent="0.25">
      <c r="A31" s="285">
        <v>2.9</v>
      </c>
      <c r="B31" s="286" t="s">
        <v>22</v>
      </c>
      <c r="C31" s="275">
        <v>0</v>
      </c>
      <c r="D31" s="275">
        <v>0</v>
      </c>
      <c r="E31" s="275"/>
      <c r="F31" s="275">
        <f t="shared" si="0"/>
        <v>0</v>
      </c>
    </row>
    <row r="32" spans="1:10" ht="15" customHeight="1" x14ac:dyDescent="0.25">
      <c r="A32" s="285">
        <v>2.1</v>
      </c>
      <c r="B32" s="286" t="s">
        <v>470</v>
      </c>
      <c r="C32" s="275">
        <v>0</v>
      </c>
      <c r="D32" s="275">
        <v>0</v>
      </c>
      <c r="E32" s="275"/>
      <c r="F32" s="275">
        <f t="shared" si="0"/>
        <v>0</v>
      </c>
    </row>
    <row r="33" spans="1:10" ht="15" customHeight="1" x14ac:dyDescent="0.25">
      <c r="A33" s="291"/>
      <c r="B33" s="292" t="s">
        <v>497</v>
      </c>
      <c r="C33" s="293">
        <f>SUM(C11-C22)</f>
        <v>1.1920928955078125E-7</v>
      </c>
      <c r="D33" s="293">
        <f>+D11-D22</f>
        <v>87006710.890000015</v>
      </c>
      <c r="E33" s="284"/>
      <c r="F33" s="293">
        <f>SUM(F11-F22)</f>
        <v>-87006710.889999986</v>
      </c>
    </row>
    <row r="35" spans="1:10" x14ac:dyDescent="0.25">
      <c r="B35" s="294"/>
      <c r="D35" s="295"/>
      <c r="E35" s="295"/>
      <c r="F35" s="295"/>
    </row>
    <row r="36" spans="1:10" ht="31.5" customHeight="1" x14ac:dyDescent="0.25">
      <c r="A36" s="315" t="s">
        <v>422</v>
      </c>
      <c r="B36" s="316"/>
      <c r="C36" s="316"/>
      <c r="D36" s="316"/>
      <c r="E36" s="316"/>
      <c r="F36" s="316"/>
      <c r="G36" s="112"/>
      <c r="H36" s="112"/>
      <c r="I36" s="112"/>
      <c r="J36" s="112"/>
    </row>
    <row r="37" spans="1:10" ht="16.5" x14ac:dyDescent="0.25">
      <c r="A37" s="38"/>
      <c r="B37" s="38"/>
      <c r="C37" s="38"/>
      <c r="D37" s="38"/>
      <c r="E37" s="38"/>
      <c r="F37" s="38"/>
    </row>
    <row r="38" spans="1:10" ht="17.25" x14ac:dyDescent="0.3">
      <c r="A38" s="27"/>
      <c r="B38" s="28"/>
      <c r="C38" s="29"/>
      <c r="D38" s="29"/>
      <c r="E38" s="30"/>
      <c r="F38" s="4"/>
    </row>
    <row r="39" spans="1:10" s="270" customFormat="1" ht="30.75" customHeight="1" x14ac:dyDescent="0.25">
      <c r="A39" s="315" t="s">
        <v>423</v>
      </c>
      <c r="B39" s="315"/>
      <c r="C39" s="315"/>
      <c r="D39" s="315"/>
      <c r="E39" s="315"/>
      <c r="F39" s="315"/>
    </row>
    <row r="40" spans="1:10" s="270" customFormat="1" ht="16.5" x14ac:dyDescent="0.25">
      <c r="A40" s="38"/>
      <c r="B40" s="38"/>
      <c r="C40" s="38"/>
      <c r="D40" s="38"/>
      <c r="E40" s="38"/>
      <c r="F40" s="38"/>
    </row>
    <row r="41" spans="1:10" s="270" customFormat="1" ht="17.25" x14ac:dyDescent="0.3">
      <c r="A41" s="27"/>
      <c r="B41" s="31"/>
      <c r="C41" s="32"/>
      <c r="D41" s="33"/>
      <c r="E41" s="30"/>
      <c r="F41" s="4"/>
    </row>
    <row r="42" spans="1:10" ht="36.75" customHeight="1" x14ac:dyDescent="0.25">
      <c r="A42" s="313" t="s">
        <v>491</v>
      </c>
      <c r="B42" s="313"/>
      <c r="C42" s="314" t="s">
        <v>492</v>
      </c>
      <c r="D42" s="314"/>
      <c r="E42" s="314"/>
      <c r="F42" s="314"/>
    </row>
  </sheetData>
  <mergeCells count="13">
    <mergeCell ref="A42:B42"/>
    <mergeCell ref="C42:F42"/>
    <mergeCell ref="A2:F2"/>
    <mergeCell ref="A3:F3"/>
    <mergeCell ref="A4:F4"/>
    <mergeCell ref="A36:F36"/>
    <mergeCell ref="A39:F39"/>
    <mergeCell ref="A5:F5"/>
    <mergeCell ref="A6:F6"/>
    <mergeCell ref="A7:F7"/>
    <mergeCell ref="A8:F8"/>
    <mergeCell ref="A9:F9"/>
    <mergeCell ref="A10:B10"/>
  </mergeCells>
  <printOptions horizontalCentered="1"/>
  <pageMargins left="0.78740157480314965" right="0.78740157480314965" top="0.74803149606299213" bottom="0.74803149606299213" header="0.31496062992125984" footer="0.31496062992125984"/>
  <pageSetup scale="62" fitToHeight="3" orientation="portrait" r:id="rId1"/>
  <colBreaks count="1" manualBreakCount="1">
    <brk id="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45C16-D76C-4FCF-9082-685D828ED4F1}">
  <sheetPr>
    <tabColor rgb="FF92D050"/>
  </sheetPr>
  <dimension ref="A1:P448"/>
  <sheetViews>
    <sheetView topLeftCell="A28" zoomScaleNormal="100" workbookViewId="0">
      <selection activeCell="A45" sqref="A45:I45"/>
    </sheetView>
  </sheetViews>
  <sheetFormatPr baseColWidth="10" defaultRowHeight="15.75" x14ac:dyDescent="0.25"/>
  <cols>
    <col min="1" max="1" width="24.7109375" style="144" customWidth="1"/>
    <col min="2" max="2" width="12.140625" style="144" customWidth="1"/>
    <col min="3" max="3" width="15.7109375" style="144" customWidth="1"/>
    <col min="4" max="4" width="16.7109375" style="144" customWidth="1"/>
    <col min="5" max="5" width="14.140625" style="144" bestFit="1" customWidth="1"/>
    <col min="6" max="6" width="15.42578125" style="144" customWidth="1"/>
    <col min="7" max="7" width="21.42578125" style="145" customWidth="1"/>
    <col min="8" max="8" width="19" style="144" customWidth="1"/>
    <col min="9" max="9" width="18.5703125" style="144" customWidth="1"/>
    <col min="10" max="10" width="22.5703125" customWidth="1"/>
    <col min="11" max="11" width="19.140625" customWidth="1"/>
    <col min="12" max="12" width="13.140625" bestFit="1" customWidth="1"/>
    <col min="13" max="15" width="11.42578125" customWidth="1"/>
    <col min="16" max="16" width="13.140625" customWidth="1"/>
    <col min="17" max="17" width="11.42578125" customWidth="1"/>
  </cols>
  <sheetData>
    <row r="1" spans="1:11" x14ac:dyDescent="0.25">
      <c r="A1" s="303"/>
      <c r="B1" s="303"/>
      <c r="C1" s="303"/>
      <c r="D1" s="303"/>
      <c r="E1" s="303"/>
      <c r="F1" s="303"/>
      <c r="G1" s="303"/>
      <c r="H1" s="303"/>
      <c r="I1" s="303"/>
    </row>
    <row r="2" spans="1:11" x14ac:dyDescent="0.25">
      <c r="A2" s="258"/>
      <c r="B2" s="258"/>
      <c r="C2" s="258"/>
      <c r="D2" s="258"/>
      <c r="E2" s="258"/>
      <c r="F2" s="258"/>
      <c r="G2" s="258"/>
      <c r="H2" s="258"/>
      <c r="I2" s="258"/>
    </row>
    <row r="3" spans="1:11" x14ac:dyDescent="0.25">
      <c r="A3" s="303" t="s">
        <v>13</v>
      </c>
      <c r="B3" s="303"/>
      <c r="C3" s="303"/>
      <c r="D3" s="303"/>
      <c r="E3" s="303"/>
      <c r="F3" s="303"/>
      <c r="G3" s="303"/>
      <c r="H3" s="303"/>
      <c r="I3" s="303"/>
      <c r="J3" s="235"/>
      <c r="K3" s="235"/>
    </row>
    <row r="4" spans="1:11" ht="24" customHeight="1" x14ac:dyDescent="0.25">
      <c r="A4" s="297" t="s">
        <v>14</v>
      </c>
      <c r="B4" s="297"/>
      <c r="C4" s="297"/>
      <c r="D4" s="297"/>
      <c r="E4" s="297"/>
      <c r="F4" s="297"/>
      <c r="G4" s="297"/>
      <c r="H4" s="297"/>
      <c r="I4" s="297"/>
      <c r="J4" s="264"/>
      <c r="K4" s="264"/>
    </row>
    <row r="5" spans="1:11" ht="24" customHeight="1" x14ac:dyDescent="0.25">
      <c r="A5" s="297" t="s">
        <v>15</v>
      </c>
      <c r="B5" s="297"/>
      <c r="C5" s="297"/>
      <c r="D5" s="297"/>
      <c r="E5" s="297"/>
      <c r="F5" s="297"/>
      <c r="G5" s="297"/>
      <c r="H5" s="297"/>
      <c r="I5" s="297"/>
      <c r="J5" s="264"/>
      <c r="K5" s="264"/>
    </row>
    <row r="6" spans="1:11" ht="24" customHeight="1" x14ac:dyDescent="0.25">
      <c r="A6" s="39"/>
      <c r="B6" s="39"/>
      <c r="C6" s="39"/>
      <c r="D6" s="39"/>
      <c r="E6" s="39"/>
      <c r="F6" s="39"/>
      <c r="G6" s="39"/>
      <c r="H6" s="39"/>
      <c r="I6" s="39"/>
    </row>
    <row r="7" spans="1:11" ht="24" customHeight="1" x14ac:dyDescent="0.25">
      <c r="A7" s="39"/>
      <c r="B7" s="39"/>
      <c r="C7" s="39"/>
      <c r="D7" s="39"/>
      <c r="E7" s="39"/>
      <c r="F7" s="39"/>
      <c r="G7" s="39"/>
      <c r="H7" s="39"/>
      <c r="I7" s="39"/>
    </row>
    <row r="8" spans="1:11" ht="24" customHeight="1" x14ac:dyDescent="0.25">
      <c r="A8" s="1"/>
      <c r="B8" s="1"/>
      <c r="C8" s="4"/>
      <c r="D8" s="4"/>
      <c r="E8" s="4"/>
      <c r="F8" s="4"/>
      <c r="G8" s="1"/>
      <c r="H8" s="1"/>
      <c r="I8" s="1"/>
    </row>
    <row r="9" spans="1:11" x14ac:dyDescent="0.25">
      <c r="G9" s="231"/>
    </row>
    <row r="10" spans="1:11" x14ac:dyDescent="0.25">
      <c r="A10" s="323" t="s">
        <v>417</v>
      </c>
      <c r="B10" s="323"/>
      <c r="C10" s="323"/>
      <c r="D10" s="323"/>
      <c r="E10" s="323"/>
      <c r="F10" s="323"/>
      <c r="G10" s="323"/>
      <c r="H10" s="323"/>
      <c r="I10" s="323"/>
    </row>
    <row r="11" spans="1:11" ht="19.5" customHeight="1" x14ac:dyDescent="0.25">
      <c r="A11" s="324" t="s">
        <v>416</v>
      </c>
      <c r="B11" s="324"/>
      <c r="C11" s="324"/>
    </row>
    <row r="13" spans="1:11" ht="78" customHeight="1" x14ac:dyDescent="0.25">
      <c r="A13" s="327" t="s">
        <v>415</v>
      </c>
      <c r="B13" s="327"/>
      <c r="C13" s="327"/>
      <c r="D13" s="327"/>
      <c r="E13" s="327"/>
      <c r="F13" s="327"/>
      <c r="G13" s="327"/>
      <c r="H13" s="327"/>
      <c r="I13" s="327"/>
    </row>
    <row r="14" spans="1:11" x14ac:dyDescent="0.25">
      <c r="H14" s="144" t="s">
        <v>421</v>
      </c>
    </row>
    <row r="15" spans="1:11" ht="39" customHeight="1" x14ac:dyDescent="0.25">
      <c r="A15" s="326" t="s">
        <v>499</v>
      </c>
      <c r="B15" s="326"/>
      <c r="C15" s="326"/>
      <c r="D15" s="326"/>
      <c r="E15" s="326"/>
      <c r="F15" s="326"/>
      <c r="G15" s="326"/>
      <c r="H15" s="326"/>
      <c r="I15" s="326"/>
    </row>
    <row r="16" spans="1:11" x14ac:dyDescent="0.25">
      <c r="A16" s="148"/>
      <c r="B16" s="148"/>
      <c r="C16" s="148"/>
      <c r="D16" s="148"/>
      <c r="E16" s="148"/>
      <c r="F16" s="148"/>
      <c r="G16" s="156"/>
      <c r="H16" s="148"/>
      <c r="I16" s="148"/>
    </row>
    <row r="17" spans="1:9" x14ac:dyDescent="0.25">
      <c r="A17" s="230" t="s">
        <v>414</v>
      </c>
      <c r="B17" s="148"/>
      <c r="C17" s="148"/>
      <c r="D17" s="148"/>
      <c r="E17" s="148"/>
      <c r="F17" s="148"/>
      <c r="G17" s="156"/>
      <c r="H17" s="148"/>
      <c r="I17" s="148"/>
    </row>
    <row r="18" spans="1:9" ht="15.75" customHeight="1" x14ac:dyDescent="0.25">
      <c r="A18" s="328" t="s">
        <v>471</v>
      </c>
      <c r="B18" s="328"/>
      <c r="C18" s="328"/>
      <c r="D18" s="328"/>
      <c r="E18" s="326" t="s">
        <v>413</v>
      </c>
      <c r="F18" s="326"/>
      <c r="G18" s="326"/>
      <c r="H18" s="326"/>
      <c r="I18" s="326"/>
    </row>
    <row r="19" spans="1:9" ht="15.75" customHeight="1" x14ac:dyDescent="0.25">
      <c r="A19" s="325" t="s">
        <v>412</v>
      </c>
      <c r="B19" s="325"/>
      <c r="C19" s="325"/>
      <c r="D19" s="325"/>
      <c r="E19" s="326" t="s">
        <v>411</v>
      </c>
      <c r="F19" s="326"/>
      <c r="G19" s="326"/>
      <c r="H19" s="326"/>
      <c r="I19" s="326"/>
    </row>
    <row r="20" spans="1:9" ht="15.75" customHeight="1" x14ac:dyDescent="0.25">
      <c r="A20" s="325" t="s">
        <v>483</v>
      </c>
      <c r="B20" s="325"/>
      <c r="C20" s="325"/>
      <c r="D20" s="325"/>
      <c r="E20" s="326" t="s">
        <v>410</v>
      </c>
      <c r="F20" s="326"/>
      <c r="G20" s="326"/>
      <c r="H20" s="326"/>
      <c r="I20" s="326"/>
    </row>
    <row r="21" spans="1:9" ht="15.75" customHeight="1" x14ac:dyDescent="0.25">
      <c r="A21" s="325" t="s">
        <v>473</v>
      </c>
      <c r="B21" s="325"/>
      <c r="C21" s="325"/>
      <c r="D21" s="325"/>
      <c r="E21" s="326" t="s">
        <v>407</v>
      </c>
      <c r="F21" s="326"/>
      <c r="G21" s="326"/>
      <c r="H21" s="326"/>
      <c r="I21" s="326"/>
    </row>
    <row r="22" spans="1:9" x14ac:dyDescent="0.25">
      <c r="A22" s="325" t="s">
        <v>409</v>
      </c>
      <c r="B22" s="325"/>
      <c r="C22" s="325"/>
      <c r="D22" s="325"/>
      <c r="E22" s="326" t="s">
        <v>408</v>
      </c>
      <c r="F22" s="326"/>
      <c r="G22" s="326"/>
      <c r="H22" s="326"/>
      <c r="I22" s="326"/>
    </row>
    <row r="23" spans="1:9" x14ac:dyDescent="0.25">
      <c r="A23" s="206"/>
      <c r="B23" s="206"/>
      <c r="C23" s="206"/>
      <c r="D23" s="206"/>
      <c r="E23" s="214"/>
      <c r="F23" s="214"/>
      <c r="G23" s="214"/>
      <c r="H23" s="214"/>
      <c r="I23" s="214"/>
    </row>
    <row r="24" spans="1:9" x14ac:dyDescent="0.25">
      <c r="A24" s="199" t="s">
        <v>406</v>
      </c>
      <c r="B24" s="197"/>
      <c r="C24" s="197"/>
      <c r="D24" s="148"/>
      <c r="E24" s="148"/>
      <c r="F24" s="148"/>
      <c r="G24" s="156"/>
      <c r="H24" s="148"/>
      <c r="I24" s="148"/>
    </row>
    <row r="25" spans="1:9" x14ac:dyDescent="0.25">
      <c r="A25" s="173"/>
      <c r="B25" s="148"/>
      <c r="C25" s="148"/>
      <c r="D25" s="148"/>
      <c r="E25" s="148"/>
      <c r="F25" s="148"/>
      <c r="G25" s="156"/>
      <c r="H25" s="148"/>
      <c r="I25" s="148"/>
    </row>
    <row r="26" spans="1:9" ht="42.75" customHeight="1" x14ac:dyDescent="0.25">
      <c r="A26" s="325" t="s">
        <v>405</v>
      </c>
      <c r="B26" s="325"/>
      <c r="C26" s="325"/>
      <c r="D26" s="325"/>
      <c r="E26" s="325"/>
      <c r="F26" s="325"/>
      <c r="G26" s="325"/>
      <c r="H26" s="325"/>
      <c r="I26" s="325"/>
    </row>
    <row r="27" spans="1:9" ht="55.5" customHeight="1" x14ac:dyDescent="0.25">
      <c r="A27" s="325" t="s">
        <v>404</v>
      </c>
      <c r="B27" s="325"/>
      <c r="C27" s="325"/>
      <c r="D27" s="325"/>
      <c r="E27" s="325"/>
      <c r="F27" s="325"/>
      <c r="G27" s="325"/>
      <c r="H27" s="325"/>
      <c r="I27" s="325"/>
    </row>
    <row r="28" spans="1:9" ht="47.25" customHeight="1" x14ac:dyDescent="0.25">
      <c r="A28" s="325" t="s">
        <v>474</v>
      </c>
      <c r="B28" s="325"/>
      <c r="C28" s="325"/>
      <c r="D28" s="325"/>
      <c r="E28" s="325"/>
      <c r="F28" s="325"/>
      <c r="G28" s="325"/>
      <c r="H28" s="325"/>
      <c r="I28" s="325"/>
    </row>
    <row r="29" spans="1:9" ht="32.25" customHeight="1" x14ac:dyDescent="0.25">
      <c r="A29" s="325" t="s">
        <v>403</v>
      </c>
      <c r="B29" s="325"/>
      <c r="C29" s="325"/>
      <c r="D29" s="325"/>
      <c r="E29" s="325"/>
      <c r="F29" s="325"/>
      <c r="G29" s="325"/>
      <c r="H29" s="325"/>
      <c r="I29" s="325"/>
    </row>
    <row r="31" spans="1:9" x14ac:dyDescent="0.25">
      <c r="A31" s="329" t="s">
        <v>402</v>
      </c>
      <c r="B31" s="329"/>
      <c r="C31" s="329"/>
      <c r="D31" s="329"/>
      <c r="E31" s="329"/>
      <c r="F31" s="329"/>
      <c r="G31" s="329"/>
      <c r="H31" s="329"/>
      <c r="I31" s="329"/>
    </row>
    <row r="32" spans="1:9" ht="39" customHeight="1" x14ac:dyDescent="0.25">
      <c r="A32" s="325" t="s">
        <v>401</v>
      </c>
      <c r="B32" s="325"/>
      <c r="C32" s="325"/>
      <c r="D32" s="325"/>
      <c r="E32" s="325"/>
      <c r="F32" s="325"/>
      <c r="G32" s="325"/>
      <c r="H32" s="325"/>
      <c r="I32" s="325"/>
    </row>
    <row r="33" spans="1:9" x14ac:dyDescent="0.25">
      <c r="A33" s="210"/>
      <c r="B33" s="148"/>
      <c r="C33" s="148"/>
      <c r="D33" s="148"/>
      <c r="E33" s="148"/>
      <c r="F33" s="148"/>
      <c r="G33" s="156"/>
      <c r="H33" s="148"/>
      <c r="I33" s="148"/>
    </row>
    <row r="34" spans="1:9" x14ac:dyDescent="0.25">
      <c r="A34" s="329" t="s">
        <v>400</v>
      </c>
      <c r="B34" s="329"/>
      <c r="C34" s="329"/>
      <c r="D34" s="329"/>
      <c r="E34" s="329"/>
      <c r="F34" s="329"/>
      <c r="G34" s="329"/>
      <c r="H34" s="329"/>
      <c r="I34" s="329"/>
    </row>
    <row r="35" spans="1:9" ht="57" customHeight="1" x14ac:dyDescent="0.25">
      <c r="A35" s="325" t="s">
        <v>399</v>
      </c>
      <c r="B35" s="325"/>
      <c r="C35" s="325"/>
      <c r="D35" s="325"/>
      <c r="E35" s="325"/>
      <c r="F35" s="325"/>
      <c r="G35" s="325"/>
      <c r="H35" s="325"/>
      <c r="I35" s="325"/>
    </row>
    <row r="36" spans="1:9" ht="41.25" customHeight="1" x14ac:dyDescent="0.25">
      <c r="A36" s="325" t="s">
        <v>398</v>
      </c>
      <c r="B36" s="325"/>
      <c r="C36" s="325"/>
      <c r="D36" s="325"/>
      <c r="E36" s="325"/>
      <c r="F36" s="325"/>
      <c r="G36" s="325"/>
      <c r="H36" s="325"/>
      <c r="I36" s="325"/>
    </row>
    <row r="37" spans="1:9" x14ac:dyDescent="0.25">
      <c r="A37" s="210"/>
      <c r="B37" s="148"/>
      <c r="C37" s="148"/>
      <c r="D37" s="148"/>
      <c r="E37" s="148"/>
      <c r="F37" s="148"/>
      <c r="G37" s="156"/>
      <c r="H37" s="148"/>
      <c r="I37" s="148"/>
    </row>
    <row r="38" spans="1:9" x14ac:dyDescent="0.25">
      <c r="A38" s="210"/>
      <c r="B38" s="148"/>
      <c r="C38" s="148"/>
      <c r="D38" s="148"/>
      <c r="E38" s="148"/>
      <c r="F38" s="148"/>
      <c r="G38" s="156"/>
      <c r="H38" s="148"/>
      <c r="I38" s="148"/>
    </row>
    <row r="39" spans="1:9" x14ac:dyDescent="0.25">
      <c r="A39" s="210"/>
      <c r="B39" s="148"/>
      <c r="C39" s="148"/>
      <c r="D39" s="148"/>
      <c r="E39" s="148"/>
      <c r="F39" s="148"/>
      <c r="G39" s="156"/>
      <c r="H39" s="148"/>
      <c r="I39" s="148"/>
    </row>
    <row r="40" spans="1:9" x14ac:dyDescent="0.25">
      <c r="A40" s="210"/>
      <c r="B40" s="148"/>
      <c r="C40" s="148"/>
      <c r="D40" s="148"/>
      <c r="E40" s="148"/>
      <c r="F40" s="148"/>
      <c r="G40" s="156"/>
      <c r="H40" s="148"/>
      <c r="I40" s="148"/>
    </row>
    <row r="41" spans="1:9" x14ac:dyDescent="0.25">
      <c r="A41" s="210"/>
      <c r="B41" s="148"/>
      <c r="C41" s="148"/>
      <c r="D41" s="148"/>
      <c r="E41" s="148"/>
      <c r="F41" s="148"/>
      <c r="G41" s="156"/>
      <c r="H41" s="148"/>
      <c r="I41" s="148"/>
    </row>
    <row r="42" spans="1:9" x14ac:dyDescent="0.25">
      <c r="A42" s="210"/>
      <c r="B42" s="148"/>
      <c r="C42" s="148"/>
      <c r="D42" s="148"/>
      <c r="E42" s="148"/>
      <c r="F42" s="148"/>
      <c r="G42" s="156"/>
      <c r="H42" s="148"/>
      <c r="I42" s="148"/>
    </row>
    <row r="43" spans="1:9" x14ac:dyDescent="0.25">
      <c r="A43" s="210"/>
      <c r="B43" s="148"/>
      <c r="C43" s="148"/>
      <c r="D43" s="148"/>
      <c r="E43" s="148"/>
      <c r="F43" s="148"/>
      <c r="G43" s="156"/>
      <c r="H43" s="148"/>
      <c r="I43" s="148"/>
    </row>
    <row r="44" spans="1:9" x14ac:dyDescent="0.25">
      <c r="A44" s="210"/>
      <c r="B44" s="148"/>
      <c r="C44" s="148"/>
      <c r="D44" s="148"/>
      <c r="E44" s="148"/>
      <c r="F44" s="148"/>
      <c r="G44" s="156"/>
      <c r="H44" s="148"/>
      <c r="I44" s="148"/>
    </row>
    <row r="45" spans="1:9" ht="15.75" customHeight="1" x14ac:dyDescent="0.25">
      <c r="A45" s="329" t="s">
        <v>397</v>
      </c>
      <c r="B45" s="329"/>
      <c r="C45" s="329"/>
      <c r="D45" s="329"/>
      <c r="E45" s="329"/>
      <c r="F45" s="329"/>
      <c r="G45" s="329"/>
      <c r="H45" s="329"/>
      <c r="I45" s="329"/>
    </row>
    <row r="46" spans="1:9" ht="44.25" customHeight="1" x14ac:dyDescent="0.25">
      <c r="A46" s="325" t="s">
        <v>396</v>
      </c>
      <c r="B46" s="325"/>
      <c r="C46" s="325"/>
      <c r="D46" s="325"/>
      <c r="E46" s="325"/>
      <c r="F46" s="325"/>
      <c r="G46" s="325"/>
      <c r="H46" s="325"/>
      <c r="I46" s="325"/>
    </row>
    <row r="47" spans="1:9" ht="43.5" customHeight="1" x14ac:dyDescent="0.25">
      <c r="A47" s="325" t="s">
        <v>395</v>
      </c>
      <c r="B47" s="325"/>
      <c r="C47" s="325"/>
      <c r="D47" s="325"/>
      <c r="E47" s="325"/>
      <c r="F47" s="325"/>
      <c r="G47" s="325"/>
      <c r="H47" s="325"/>
      <c r="I47" s="325"/>
    </row>
    <row r="48" spans="1:9" ht="41.25" customHeight="1" x14ac:dyDescent="0.25">
      <c r="A48" s="325" t="s">
        <v>394</v>
      </c>
      <c r="B48" s="325"/>
      <c r="C48" s="325"/>
      <c r="D48" s="325"/>
      <c r="E48" s="325"/>
      <c r="F48" s="325"/>
      <c r="G48" s="325"/>
      <c r="H48" s="325"/>
      <c r="I48" s="325"/>
    </row>
    <row r="49" spans="1:9" ht="26.25" customHeight="1" x14ac:dyDescent="0.25">
      <c r="A49" s="325" t="s">
        <v>393</v>
      </c>
      <c r="B49" s="325"/>
      <c r="C49" s="325"/>
      <c r="D49" s="325"/>
      <c r="E49" s="325"/>
      <c r="F49" s="325"/>
      <c r="G49" s="325"/>
      <c r="H49" s="325"/>
      <c r="I49" s="325"/>
    </row>
    <row r="50" spans="1:9" ht="34.5" customHeight="1" x14ac:dyDescent="0.25">
      <c r="A50" s="325" t="s">
        <v>392</v>
      </c>
      <c r="B50" s="325"/>
      <c r="C50" s="325"/>
      <c r="D50" s="325"/>
      <c r="E50" s="325"/>
      <c r="F50" s="325"/>
      <c r="G50" s="325"/>
      <c r="H50" s="325"/>
      <c r="I50" s="325"/>
    </row>
    <row r="51" spans="1:9" ht="34.5" customHeight="1" x14ac:dyDescent="0.25">
      <c r="A51" s="325" t="s">
        <v>391</v>
      </c>
      <c r="B51" s="325"/>
      <c r="C51" s="325"/>
      <c r="D51" s="325"/>
      <c r="E51" s="325"/>
      <c r="F51" s="325"/>
      <c r="G51" s="325"/>
      <c r="H51" s="325"/>
      <c r="I51" s="325"/>
    </row>
    <row r="52" spans="1:9" ht="34.5" customHeight="1" x14ac:dyDescent="0.25">
      <c r="A52" s="325" t="s">
        <v>390</v>
      </c>
      <c r="B52" s="325"/>
      <c r="C52" s="325"/>
      <c r="D52" s="325"/>
      <c r="E52" s="325"/>
      <c r="F52" s="325"/>
      <c r="G52" s="325"/>
      <c r="H52" s="325"/>
      <c r="I52" s="325"/>
    </row>
    <row r="53" spans="1:9" ht="56.25" customHeight="1" x14ac:dyDescent="0.25">
      <c r="A53" s="325" t="s">
        <v>389</v>
      </c>
      <c r="B53" s="325"/>
      <c r="C53" s="325"/>
      <c r="D53" s="325"/>
      <c r="E53" s="325"/>
      <c r="F53" s="325"/>
      <c r="G53" s="325"/>
      <c r="H53" s="325"/>
      <c r="I53" s="325"/>
    </row>
    <row r="54" spans="1:9" x14ac:dyDescent="0.25">
      <c r="A54" s="229"/>
      <c r="B54" s="148"/>
      <c r="C54" s="148"/>
      <c r="D54" s="148"/>
      <c r="E54" s="148"/>
      <c r="F54" s="148"/>
      <c r="G54" s="156"/>
      <c r="H54" s="148"/>
      <c r="I54" s="148"/>
    </row>
    <row r="55" spans="1:9" ht="51.75" customHeight="1" x14ac:dyDescent="0.25">
      <c r="A55" s="330" t="s">
        <v>388</v>
      </c>
      <c r="B55" s="330"/>
      <c r="C55" s="330"/>
      <c r="D55" s="330"/>
      <c r="E55" s="330"/>
      <c r="F55" s="330"/>
      <c r="G55" s="330"/>
      <c r="H55" s="330"/>
      <c r="I55" s="330"/>
    </row>
    <row r="56" spans="1:9" x14ac:dyDescent="0.25">
      <c r="A56" s="210"/>
      <c r="B56" s="148"/>
      <c r="C56" s="148"/>
      <c r="D56" s="148"/>
      <c r="E56" s="148"/>
      <c r="F56" s="148"/>
      <c r="G56" s="156"/>
      <c r="H56" s="148"/>
      <c r="I56" s="148"/>
    </row>
    <row r="57" spans="1:9" ht="21.75" customHeight="1" x14ac:dyDescent="0.25">
      <c r="A57" s="329" t="s">
        <v>387</v>
      </c>
      <c r="B57" s="329"/>
      <c r="C57" s="329"/>
      <c r="D57" s="329"/>
      <c r="E57" s="329"/>
      <c r="F57" s="329"/>
      <c r="G57" s="329"/>
      <c r="H57" s="329"/>
      <c r="I57" s="329"/>
    </row>
    <row r="58" spans="1:9" ht="31.5" customHeight="1" x14ac:dyDescent="0.25">
      <c r="A58" s="325" t="s">
        <v>386</v>
      </c>
      <c r="B58" s="325"/>
      <c r="C58" s="325"/>
      <c r="D58" s="325"/>
      <c r="E58" s="325"/>
      <c r="F58" s="325"/>
      <c r="G58" s="325"/>
      <c r="H58" s="325"/>
      <c r="I58" s="325"/>
    </row>
    <row r="59" spans="1:9" x14ac:dyDescent="0.25">
      <c r="A59" s="228"/>
      <c r="B59" s="148"/>
      <c r="C59" s="148"/>
      <c r="D59" s="148"/>
      <c r="E59" s="148"/>
      <c r="F59" s="148"/>
      <c r="G59" s="156"/>
      <c r="H59" s="148"/>
      <c r="I59" s="148"/>
    </row>
    <row r="60" spans="1:9" ht="25.5" customHeight="1" x14ac:dyDescent="0.25">
      <c r="A60" s="329" t="s">
        <v>385</v>
      </c>
      <c r="B60" s="329"/>
      <c r="C60" s="329"/>
      <c r="D60" s="329"/>
      <c r="E60" s="329"/>
      <c r="F60" s="329"/>
      <c r="G60" s="329"/>
      <c r="H60" s="329"/>
      <c r="I60" s="329"/>
    </row>
    <row r="61" spans="1:9" ht="36" customHeight="1" x14ac:dyDescent="0.25">
      <c r="A61" s="325" t="s">
        <v>384</v>
      </c>
      <c r="B61" s="325"/>
      <c r="C61" s="325"/>
      <c r="D61" s="325"/>
      <c r="E61" s="325"/>
      <c r="F61" s="325"/>
      <c r="G61" s="325"/>
      <c r="H61" s="325"/>
      <c r="I61" s="325"/>
    </row>
    <row r="62" spans="1:9" x14ac:dyDescent="0.25">
      <c r="A62" s="210"/>
      <c r="B62" s="148"/>
      <c r="C62" s="148"/>
      <c r="D62" s="148"/>
      <c r="E62" s="148"/>
      <c r="F62" s="148"/>
      <c r="G62" s="156"/>
      <c r="H62" s="148"/>
      <c r="I62" s="148"/>
    </row>
    <row r="63" spans="1:9" ht="21" customHeight="1" x14ac:dyDescent="0.25">
      <c r="A63" s="329" t="s">
        <v>383</v>
      </c>
      <c r="B63" s="329"/>
      <c r="C63" s="329"/>
      <c r="D63" s="329"/>
      <c r="E63" s="329"/>
      <c r="F63" s="329"/>
      <c r="G63" s="329"/>
      <c r="H63" s="329"/>
      <c r="I63" s="329"/>
    </row>
    <row r="64" spans="1:9" ht="35.25" customHeight="1" x14ac:dyDescent="0.25">
      <c r="A64" s="325" t="s">
        <v>382</v>
      </c>
      <c r="B64" s="325"/>
      <c r="C64" s="325"/>
      <c r="D64" s="325"/>
      <c r="E64" s="325"/>
      <c r="F64" s="325"/>
      <c r="G64" s="325"/>
      <c r="H64" s="325"/>
      <c r="I64" s="325"/>
    </row>
    <row r="65" spans="1:9" ht="16.5" customHeight="1" x14ac:dyDescent="0.25">
      <c r="A65" s="329" t="s">
        <v>381</v>
      </c>
      <c r="B65" s="329"/>
      <c r="C65" s="329"/>
      <c r="D65" s="329"/>
      <c r="E65" s="329"/>
      <c r="F65" s="329"/>
      <c r="G65" s="329"/>
      <c r="H65" s="329"/>
      <c r="I65" s="329"/>
    </row>
    <row r="66" spans="1:9" ht="39" customHeight="1" x14ac:dyDescent="0.25">
      <c r="A66" s="325" t="s">
        <v>380</v>
      </c>
      <c r="B66" s="325"/>
      <c r="C66" s="325"/>
      <c r="D66" s="325"/>
      <c r="E66" s="325"/>
      <c r="F66" s="325"/>
      <c r="G66" s="325"/>
      <c r="H66" s="325"/>
      <c r="I66" s="325"/>
    </row>
    <row r="67" spans="1:9" ht="27.75" customHeight="1" x14ac:dyDescent="0.25">
      <c r="A67" s="325" t="s">
        <v>379</v>
      </c>
      <c r="B67" s="325"/>
      <c r="C67" s="325"/>
      <c r="D67" s="325"/>
      <c r="E67" s="325"/>
      <c r="F67" s="325"/>
      <c r="G67" s="325"/>
      <c r="H67" s="325"/>
      <c r="I67" s="325"/>
    </row>
    <row r="68" spans="1:9" x14ac:dyDescent="0.25">
      <c r="A68" s="210"/>
      <c r="B68" s="148"/>
      <c r="C68" s="148"/>
      <c r="D68" s="148"/>
      <c r="E68" s="148"/>
      <c r="F68" s="148"/>
      <c r="G68" s="156"/>
      <c r="H68" s="148"/>
      <c r="I68" s="148"/>
    </row>
    <row r="69" spans="1:9" ht="24.75" customHeight="1" x14ac:dyDescent="0.25">
      <c r="A69" s="329" t="s">
        <v>378</v>
      </c>
      <c r="B69" s="329"/>
      <c r="C69" s="329"/>
      <c r="D69" s="329"/>
      <c r="E69" s="329"/>
      <c r="F69" s="329"/>
      <c r="G69" s="329"/>
      <c r="H69" s="329"/>
      <c r="I69" s="329"/>
    </row>
    <row r="70" spans="1:9" x14ac:dyDescent="0.25">
      <c r="A70" s="228"/>
      <c r="B70" s="148"/>
      <c r="C70" s="148"/>
      <c r="D70" s="148"/>
      <c r="E70" s="148"/>
      <c r="F70" s="148"/>
      <c r="G70" s="156"/>
      <c r="H70" s="148"/>
      <c r="I70" s="148"/>
    </row>
    <row r="71" spans="1:9" ht="16.5" customHeight="1" x14ac:dyDescent="0.25">
      <c r="A71" s="329" t="s">
        <v>377</v>
      </c>
      <c r="B71" s="329"/>
      <c r="C71" s="329"/>
      <c r="D71" s="329"/>
      <c r="E71" s="329"/>
      <c r="F71" s="329"/>
      <c r="G71" s="329"/>
      <c r="H71" s="329"/>
      <c r="I71" s="329"/>
    </row>
    <row r="72" spans="1:9" ht="96.75" customHeight="1" x14ac:dyDescent="0.25">
      <c r="A72" s="325" t="s">
        <v>376</v>
      </c>
      <c r="B72" s="325"/>
      <c r="C72" s="325"/>
      <c r="D72" s="325"/>
      <c r="E72" s="325"/>
      <c r="F72" s="325"/>
      <c r="G72" s="325"/>
      <c r="H72" s="325"/>
      <c r="I72" s="325"/>
    </row>
    <row r="73" spans="1:9" x14ac:dyDescent="0.25">
      <c r="A73" s="210"/>
      <c r="B73" s="148"/>
      <c r="C73" s="148"/>
      <c r="D73" s="148"/>
      <c r="E73" s="148"/>
      <c r="F73" s="148"/>
      <c r="G73" s="156"/>
      <c r="H73" s="148"/>
      <c r="I73" s="148"/>
    </row>
    <row r="74" spans="1:9" ht="18" customHeight="1" x14ac:dyDescent="0.25">
      <c r="A74" s="329" t="s">
        <v>375</v>
      </c>
      <c r="B74" s="329"/>
      <c r="C74" s="329"/>
      <c r="D74" s="329"/>
      <c r="E74" s="329"/>
      <c r="F74" s="329"/>
      <c r="G74" s="329"/>
      <c r="H74" s="329"/>
      <c r="I74" s="329"/>
    </row>
    <row r="75" spans="1:9" ht="63" customHeight="1" x14ac:dyDescent="0.25">
      <c r="A75" s="325" t="s">
        <v>374</v>
      </c>
      <c r="B75" s="325"/>
      <c r="C75" s="325"/>
      <c r="D75" s="325"/>
      <c r="E75" s="325"/>
      <c r="F75" s="325"/>
      <c r="G75" s="325"/>
      <c r="H75" s="325"/>
      <c r="I75" s="325"/>
    </row>
    <row r="76" spans="1:9" ht="42" customHeight="1" x14ac:dyDescent="0.25">
      <c r="A76" s="206"/>
      <c r="B76" s="206"/>
      <c r="C76" s="206"/>
      <c r="D76" s="206"/>
      <c r="E76" s="206"/>
      <c r="F76" s="206"/>
      <c r="G76" s="206"/>
      <c r="H76" s="206"/>
      <c r="I76" s="206"/>
    </row>
    <row r="77" spans="1:9" hidden="1" x14ac:dyDescent="0.25">
      <c r="A77" s="228" t="s">
        <v>7</v>
      </c>
      <c r="B77" s="148"/>
      <c r="C77" s="148"/>
      <c r="D77" s="148"/>
      <c r="E77" s="148"/>
      <c r="F77" s="148"/>
      <c r="G77" s="156"/>
      <c r="H77" s="148"/>
      <c r="I77" s="148"/>
    </row>
    <row r="78" spans="1:9" ht="31.5" customHeight="1" x14ac:dyDescent="0.25">
      <c r="A78" s="329" t="s">
        <v>373</v>
      </c>
      <c r="B78" s="329"/>
      <c r="C78" s="329"/>
      <c r="D78" s="329"/>
      <c r="E78" s="329"/>
      <c r="F78" s="329"/>
      <c r="G78" s="329"/>
      <c r="H78" s="329"/>
      <c r="I78" s="329"/>
    </row>
    <row r="79" spans="1:9" ht="38.25" customHeight="1" x14ac:dyDescent="0.25">
      <c r="A79" s="325" t="s">
        <v>372</v>
      </c>
      <c r="B79" s="325"/>
      <c r="C79" s="325"/>
      <c r="D79" s="325"/>
      <c r="E79" s="325"/>
      <c r="F79" s="325"/>
      <c r="G79" s="325"/>
      <c r="H79" s="325"/>
      <c r="I79" s="325"/>
    </row>
    <row r="80" spans="1:9" x14ac:dyDescent="0.25">
      <c r="A80" s="210"/>
      <c r="B80" s="148"/>
      <c r="C80" s="148"/>
      <c r="D80" s="148"/>
      <c r="E80" s="148"/>
      <c r="F80" s="148"/>
      <c r="G80" s="156"/>
      <c r="H80" s="148"/>
      <c r="I80" s="148"/>
    </row>
    <row r="81" spans="1:9" ht="54" customHeight="1" x14ac:dyDescent="0.25">
      <c r="A81" s="325" t="s">
        <v>371</v>
      </c>
      <c r="B81" s="325"/>
      <c r="C81" s="325"/>
      <c r="D81" s="325"/>
      <c r="E81" s="325"/>
      <c r="F81" s="325"/>
      <c r="G81" s="325"/>
      <c r="H81" s="325"/>
      <c r="I81" s="325"/>
    </row>
    <row r="82" spans="1:9" x14ac:dyDescent="0.25">
      <c r="A82" s="148"/>
      <c r="B82" s="148"/>
      <c r="C82" s="148"/>
      <c r="D82" s="148"/>
      <c r="E82" s="148"/>
      <c r="F82" s="148"/>
      <c r="G82" s="156"/>
      <c r="H82" s="148"/>
      <c r="I82" s="148"/>
    </row>
    <row r="83" spans="1:9" ht="42.75" customHeight="1" x14ac:dyDescent="0.25">
      <c r="A83" s="332" t="s">
        <v>370</v>
      </c>
      <c r="B83" s="332"/>
      <c r="C83" s="332"/>
      <c r="D83" s="332"/>
      <c r="E83" s="332"/>
      <c r="F83" s="332"/>
      <c r="G83" s="332"/>
      <c r="H83" s="332"/>
      <c r="I83" s="332"/>
    </row>
    <row r="84" spans="1:9" x14ac:dyDescent="0.25">
      <c r="A84" s="148"/>
      <c r="B84" s="148"/>
      <c r="C84" s="148"/>
      <c r="D84" s="148"/>
      <c r="E84" s="148"/>
      <c r="F84" s="148"/>
      <c r="G84" s="156"/>
      <c r="H84" s="148"/>
      <c r="I84" s="148"/>
    </row>
    <row r="85" spans="1:9" ht="15" x14ac:dyDescent="0.25">
      <c r="A85" s="332" t="s">
        <v>369</v>
      </c>
      <c r="B85" s="332"/>
      <c r="C85" s="332"/>
      <c r="D85" s="332"/>
      <c r="E85" s="332"/>
      <c r="F85" s="332"/>
      <c r="G85" s="332"/>
      <c r="H85" s="332"/>
      <c r="I85" s="332"/>
    </row>
    <row r="86" spans="1:9" x14ac:dyDescent="0.25">
      <c r="A86" s="148"/>
      <c r="B86" s="148"/>
      <c r="C86" s="148"/>
      <c r="D86" s="148"/>
      <c r="E86" s="148"/>
      <c r="F86" s="148"/>
      <c r="G86" s="156"/>
      <c r="H86" s="148"/>
      <c r="I86" s="148"/>
    </row>
    <row r="87" spans="1:9" x14ac:dyDescent="0.25">
      <c r="A87" s="148"/>
      <c r="B87" s="148"/>
      <c r="C87" s="148"/>
      <c r="D87" s="333" t="s">
        <v>368</v>
      </c>
      <c r="E87" s="333"/>
      <c r="F87" s="333"/>
      <c r="G87" s="156"/>
      <c r="H87" s="148"/>
      <c r="I87" s="148"/>
    </row>
    <row r="88" spans="1:9" x14ac:dyDescent="0.25">
      <c r="A88" s="334" t="s">
        <v>367</v>
      </c>
      <c r="B88" s="334"/>
      <c r="C88" s="148"/>
      <c r="D88" s="335" t="s">
        <v>366</v>
      </c>
      <c r="E88" s="335"/>
      <c r="F88" s="335"/>
      <c r="G88" s="156"/>
      <c r="H88" s="148"/>
      <c r="I88" s="148"/>
    </row>
    <row r="89" spans="1:9" x14ac:dyDescent="0.25">
      <c r="A89" s="336" t="s">
        <v>365</v>
      </c>
      <c r="B89" s="336"/>
      <c r="C89" s="148"/>
      <c r="D89" s="337" t="s">
        <v>364</v>
      </c>
      <c r="E89" s="337"/>
      <c r="F89" s="337"/>
      <c r="G89" s="156"/>
      <c r="H89" s="148"/>
      <c r="I89" s="148"/>
    </row>
    <row r="90" spans="1:9" x14ac:dyDescent="0.25">
      <c r="A90" s="227"/>
      <c r="B90" s="227"/>
      <c r="C90" s="148"/>
      <c r="D90" s="226"/>
      <c r="E90" s="226"/>
      <c r="F90" s="226"/>
      <c r="G90" s="156"/>
      <c r="H90" s="148"/>
      <c r="I90" s="148"/>
    </row>
    <row r="91" spans="1:9" ht="36" customHeight="1" x14ac:dyDescent="0.25">
      <c r="A91" s="326" t="s">
        <v>363</v>
      </c>
      <c r="B91" s="326"/>
      <c r="C91" s="326"/>
      <c r="D91" s="326"/>
      <c r="E91" s="326"/>
      <c r="F91" s="326"/>
      <c r="G91" s="326"/>
      <c r="H91" s="326"/>
      <c r="I91" s="326"/>
    </row>
    <row r="92" spans="1:9" x14ac:dyDescent="0.25">
      <c r="A92" s="148"/>
      <c r="B92" s="148"/>
      <c r="C92" s="148"/>
      <c r="D92" s="148"/>
      <c r="E92" s="148"/>
      <c r="F92" s="148"/>
      <c r="G92" s="156"/>
      <c r="H92" s="148"/>
      <c r="I92" s="148"/>
    </row>
    <row r="93" spans="1:9" ht="31.5" customHeight="1" x14ac:dyDescent="0.25">
      <c r="A93" s="331" t="s">
        <v>362</v>
      </c>
      <c r="B93" s="331"/>
      <c r="C93" s="148"/>
      <c r="D93" s="148"/>
      <c r="E93" s="148"/>
      <c r="F93" s="148"/>
      <c r="G93" s="156"/>
      <c r="H93" s="148"/>
      <c r="I93" s="148"/>
    </row>
    <row r="94" spans="1:9" ht="33.75" customHeight="1" x14ac:dyDescent="0.25">
      <c r="A94" s="326" t="s">
        <v>361</v>
      </c>
      <c r="B94" s="326"/>
      <c r="C94" s="326"/>
      <c r="D94" s="326"/>
      <c r="E94" s="326"/>
      <c r="F94" s="326"/>
      <c r="G94" s="326"/>
      <c r="H94" s="326"/>
      <c r="I94" s="326"/>
    </row>
    <row r="95" spans="1:9" ht="59.25" customHeight="1" x14ac:dyDescent="0.25">
      <c r="A95" s="326" t="s">
        <v>360</v>
      </c>
      <c r="B95" s="326"/>
      <c r="C95" s="326"/>
      <c r="D95" s="326"/>
      <c r="E95" s="326"/>
      <c r="F95" s="326"/>
      <c r="G95" s="326"/>
      <c r="H95" s="326"/>
      <c r="I95" s="326"/>
    </row>
    <row r="96" spans="1:9" ht="9" customHeight="1" x14ac:dyDescent="0.25">
      <c r="A96" s="148"/>
      <c r="B96" s="148"/>
      <c r="C96" s="148"/>
      <c r="D96" s="148"/>
      <c r="E96" s="148"/>
      <c r="F96" s="148"/>
      <c r="G96" s="156"/>
      <c r="H96" s="148"/>
      <c r="I96" s="148"/>
    </row>
    <row r="97" spans="1:9" ht="26.25" customHeight="1" x14ac:dyDescent="0.25">
      <c r="A97" s="326" t="s">
        <v>359</v>
      </c>
      <c r="B97" s="326"/>
      <c r="C97" s="326"/>
      <c r="D97" s="326"/>
      <c r="E97" s="326"/>
      <c r="F97" s="326"/>
      <c r="G97" s="326"/>
      <c r="H97" s="326"/>
      <c r="I97" s="326"/>
    </row>
    <row r="98" spans="1:9" x14ac:dyDescent="0.25">
      <c r="A98" s="148"/>
      <c r="B98" s="148"/>
      <c r="C98" s="148"/>
      <c r="D98" s="148"/>
      <c r="E98" s="148"/>
      <c r="F98" s="148"/>
      <c r="G98" s="156"/>
      <c r="H98" s="148"/>
      <c r="I98" s="148"/>
    </row>
    <row r="99" spans="1:9" ht="24.75" customHeight="1" x14ac:dyDescent="0.25">
      <c r="A99" s="326" t="s">
        <v>358</v>
      </c>
      <c r="B99" s="326"/>
      <c r="C99" s="326"/>
      <c r="D99" s="326"/>
      <c r="E99" s="326"/>
      <c r="F99" s="326"/>
      <c r="G99" s="326"/>
      <c r="H99" s="326"/>
      <c r="I99" s="326"/>
    </row>
    <row r="100" spans="1:9" x14ac:dyDescent="0.25">
      <c r="A100" s="148"/>
      <c r="B100" s="148"/>
      <c r="C100" s="148"/>
      <c r="D100" s="148"/>
      <c r="E100" s="148"/>
      <c r="F100" s="148"/>
      <c r="G100" s="156"/>
      <c r="H100" s="148"/>
      <c r="I100" s="148"/>
    </row>
    <row r="101" spans="1:9" ht="28.5" customHeight="1" x14ac:dyDescent="0.25">
      <c r="A101" s="326" t="s">
        <v>357</v>
      </c>
      <c r="B101" s="326"/>
      <c r="C101" s="326"/>
      <c r="D101" s="326"/>
      <c r="E101" s="326"/>
      <c r="F101" s="326"/>
      <c r="G101" s="326"/>
      <c r="H101" s="326"/>
      <c r="I101" s="326"/>
    </row>
    <row r="102" spans="1:9" x14ac:dyDescent="0.25">
      <c r="A102" s="148"/>
      <c r="B102" s="148"/>
      <c r="C102" s="148"/>
      <c r="D102" s="148"/>
      <c r="E102" s="148"/>
      <c r="F102" s="148"/>
      <c r="G102" s="156"/>
      <c r="H102" s="148"/>
      <c r="I102" s="148"/>
    </row>
    <row r="103" spans="1:9" ht="17.25" customHeight="1" x14ac:dyDescent="0.25">
      <c r="A103" s="331" t="s">
        <v>356</v>
      </c>
      <c r="B103" s="331"/>
      <c r="C103" s="331"/>
      <c r="D103" s="331"/>
      <c r="E103" s="331"/>
      <c r="F103" s="331"/>
      <c r="G103" s="331"/>
      <c r="H103" s="331"/>
      <c r="I103" s="331"/>
    </row>
    <row r="104" spans="1:9" ht="33.75" customHeight="1" x14ac:dyDescent="0.25">
      <c r="A104" s="326" t="s">
        <v>500</v>
      </c>
      <c r="B104" s="326"/>
      <c r="C104" s="326"/>
      <c r="D104" s="326"/>
      <c r="E104" s="326"/>
      <c r="F104" s="326"/>
      <c r="G104" s="326"/>
      <c r="H104" s="326"/>
      <c r="I104" s="326"/>
    </row>
    <row r="105" spans="1:9" x14ac:dyDescent="0.25">
      <c r="A105" s="148"/>
      <c r="B105" s="148"/>
      <c r="C105" s="148"/>
      <c r="D105" s="148"/>
      <c r="E105" s="148"/>
      <c r="F105" s="148"/>
      <c r="G105" s="156"/>
      <c r="H105" s="148"/>
      <c r="I105" s="148"/>
    </row>
    <row r="106" spans="1:9" ht="16.5" thickBot="1" x14ac:dyDescent="0.3">
      <c r="A106" s="225" t="s">
        <v>355</v>
      </c>
      <c r="B106" s="197"/>
      <c r="C106" s="197"/>
      <c r="D106" s="197"/>
      <c r="E106" s="197"/>
      <c r="F106" s="197"/>
      <c r="G106" s="224">
        <v>2025</v>
      </c>
      <c r="H106" s="154"/>
      <c r="I106" s="232"/>
    </row>
    <row r="107" spans="1:9" x14ac:dyDescent="0.25">
      <c r="A107" s="325" t="s">
        <v>354</v>
      </c>
      <c r="B107" s="325"/>
      <c r="C107" s="325"/>
      <c r="D107" s="325"/>
      <c r="E107" s="325"/>
      <c r="F107" s="148"/>
      <c r="G107" s="150">
        <v>6623101.9199999999</v>
      </c>
      <c r="H107" s="150"/>
      <c r="I107" s="150"/>
    </row>
    <row r="108" spans="1:9" x14ac:dyDescent="0.25">
      <c r="A108" s="325" t="s">
        <v>353</v>
      </c>
      <c r="B108" s="325"/>
      <c r="C108" s="325"/>
      <c r="D108" s="325"/>
      <c r="E108" s="325"/>
      <c r="F108" s="148"/>
      <c r="G108" s="150">
        <v>250236.68</v>
      </c>
      <c r="H108" s="150"/>
      <c r="I108" s="150"/>
    </row>
    <row r="109" spans="1:9" x14ac:dyDescent="0.25">
      <c r="A109" s="332" t="s">
        <v>352</v>
      </c>
      <c r="B109" s="332"/>
      <c r="C109" s="332"/>
      <c r="D109" s="332"/>
      <c r="E109" s="332"/>
      <c r="F109" s="148"/>
      <c r="G109" s="150">
        <v>6773932.2699999996</v>
      </c>
      <c r="H109" s="150"/>
      <c r="I109" s="150"/>
    </row>
    <row r="110" spans="1:9" x14ac:dyDescent="0.25">
      <c r="A110" s="332" t="s">
        <v>351</v>
      </c>
      <c r="B110" s="332"/>
      <c r="C110" s="332"/>
      <c r="D110" s="332"/>
      <c r="E110" s="332"/>
      <c r="F110" s="148"/>
      <c r="G110" s="150">
        <v>491547.21</v>
      </c>
      <c r="H110" s="150"/>
      <c r="I110" s="150"/>
    </row>
    <row r="111" spans="1:9" ht="21" customHeight="1" x14ac:dyDescent="0.25">
      <c r="A111" s="332" t="s">
        <v>350</v>
      </c>
      <c r="B111" s="332"/>
      <c r="C111" s="332"/>
      <c r="D111" s="332"/>
      <c r="E111" s="332"/>
      <c r="F111" s="332"/>
      <c r="G111" s="223">
        <v>536960433.95000005</v>
      </c>
      <c r="H111" s="150"/>
      <c r="I111" s="223"/>
    </row>
    <row r="112" spans="1:9" x14ac:dyDescent="0.25">
      <c r="A112" s="326" t="s">
        <v>349</v>
      </c>
      <c r="B112" s="326"/>
      <c r="C112" s="326"/>
      <c r="D112" s="326"/>
      <c r="E112" s="326"/>
      <c r="F112" s="148"/>
      <c r="G112" s="150">
        <v>200000</v>
      </c>
      <c r="H112" s="150"/>
      <c r="I112" s="150"/>
    </row>
    <row r="113" spans="1:9" x14ac:dyDescent="0.25">
      <c r="A113" s="326" t="s">
        <v>348</v>
      </c>
      <c r="B113" s="326"/>
      <c r="C113" s="326"/>
      <c r="D113" s="326"/>
      <c r="E113" s="326"/>
      <c r="F113" s="326"/>
      <c r="G113" s="150">
        <v>200000</v>
      </c>
      <c r="H113" s="150"/>
      <c r="I113" s="150"/>
    </row>
    <row r="114" spans="1:9" x14ac:dyDescent="0.25">
      <c r="A114" s="326" t="s">
        <v>347</v>
      </c>
      <c r="B114" s="326"/>
      <c r="C114" s="326"/>
      <c r="D114" s="326"/>
      <c r="E114" s="326"/>
      <c r="F114" s="326"/>
      <c r="G114" s="150">
        <v>15000</v>
      </c>
      <c r="H114" s="150"/>
      <c r="I114" s="150"/>
    </row>
    <row r="115" spans="1:9" x14ac:dyDescent="0.25">
      <c r="A115" s="326" t="s">
        <v>346</v>
      </c>
      <c r="B115" s="326"/>
      <c r="C115" s="326"/>
      <c r="D115" s="326"/>
      <c r="E115" s="326"/>
      <c r="F115" s="326"/>
      <c r="G115" s="223">
        <v>25000</v>
      </c>
      <c r="H115" s="150"/>
      <c r="I115" s="223"/>
    </row>
    <row r="116" spans="1:9" ht="16.5" customHeight="1" x14ac:dyDescent="0.25">
      <c r="A116" s="199" t="s">
        <v>345</v>
      </c>
      <c r="B116" s="199"/>
      <c r="C116" s="199"/>
      <c r="D116" s="199"/>
      <c r="E116" s="199"/>
      <c r="F116" s="148"/>
      <c r="G116" s="222">
        <f>SUM(G107:G115)</f>
        <v>551539252.03000009</v>
      </c>
      <c r="H116" s="148"/>
      <c r="I116" s="221"/>
    </row>
    <row r="117" spans="1:9" ht="16.5" customHeight="1" x14ac:dyDescent="0.25">
      <c r="A117" s="199"/>
      <c r="B117" s="199"/>
      <c r="C117" s="199"/>
      <c r="D117" s="199"/>
      <c r="E117" s="199"/>
      <c r="F117" s="148"/>
      <c r="G117" s="221"/>
      <c r="H117" s="148"/>
      <c r="I117" s="221"/>
    </row>
    <row r="118" spans="1:9" x14ac:dyDescent="0.25">
      <c r="A118" s="173"/>
      <c r="B118" s="148"/>
      <c r="C118" s="148"/>
      <c r="D118" s="148"/>
      <c r="E118" s="148"/>
      <c r="F118" s="148"/>
      <c r="G118" s="180"/>
      <c r="H118" s="148"/>
      <c r="I118" s="147"/>
    </row>
    <row r="119" spans="1:9" ht="24" customHeight="1" x14ac:dyDescent="0.25">
      <c r="A119" s="329" t="s">
        <v>344</v>
      </c>
      <c r="B119" s="329"/>
      <c r="C119" s="329"/>
      <c r="D119" s="329"/>
      <c r="E119" s="329"/>
      <c r="F119" s="329"/>
      <c r="G119" s="329"/>
      <c r="H119" s="329"/>
      <c r="I119" s="329"/>
    </row>
    <row r="120" spans="1:9" ht="85.5" customHeight="1" x14ac:dyDescent="0.25">
      <c r="A120" s="325" t="s">
        <v>501</v>
      </c>
      <c r="B120" s="325"/>
      <c r="C120" s="325"/>
      <c r="D120" s="325"/>
      <c r="E120" s="325"/>
      <c r="F120" s="325"/>
      <c r="G120" s="325"/>
      <c r="H120" s="325"/>
      <c r="I120" s="325"/>
    </row>
    <row r="121" spans="1:9" ht="12.75" customHeight="1" x14ac:dyDescent="0.25">
      <c r="A121" s="206"/>
      <c r="B121" s="206"/>
      <c r="C121" s="206"/>
      <c r="D121" s="206"/>
      <c r="E121" s="206"/>
      <c r="F121" s="206"/>
      <c r="G121" s="220"/>
      <c r="H121" s="206"/>
      <c r="I121" s="206"/>
    </row>
    <row r="122" spans="1:9" x14ac:dyDescent="0.25">
      <c r="A122" s="209" t="s">
        <v>120</v>
      </c>
      <c r="B122" s="148"/>
      <c r="C122" s="148"/>
      <c r="D122" s="148"/>
      <c r="E122" s="148"/>
      <c r="F122" s="148"/>
      <c r="G122" s="219">
        <v>2025</v>
      </c>
      <c r="H122" s="154"/>
      <c r="I122" s="219"/>
    </row>
    <row r="123" spans="1:9" ht="21.75" customHeight="1" x14ac:dyDescent="0.25">
      <c r="A123" s="329" t="s">
        <v>343</v>
      </c>
      <c r="B123" s="329"/>
      <c r="C123" s="329"/>
      <c r="D123" s="329"/>
      <c r="E123" s="329"/>
      <c r="F123" s="148"/>
      <c r="G123" s="150"/>
      <c r="H123" s="148"/>
      <c r="I123" s="150"/>
    </row>
    <row r="124" spans="1:9" ht="21.75" customHeight="1" x14ac:dyDescent="0.25">
      <c r="A124" s="325" t="s">
        <v>157</v>
      </c>
      <c r="B124" s="325"/>
      <c r="C124" s="325"/>
      <c r="D124" s="212"/>
      <c r="E124" s="212"/>
      <c r="F124" s="218"/>
      <c r="G124" s="150">
        <v>389398</v>
      </c>
      <c r="H124" s="211"/>
      <c r="I124" s="150"/>
    </row>
    <row r="125" spans="1:9" ht="24" customHeight="1" x14ac:dyDescent="0.25">
      <c r="A125" s="212" t="s">
        <v>156</v>
      </c>
      <c r="B125" s="212"/>
      <c r="C125" s="212"/>
      <c r="D125" s="212"/>
      <c r="E125" s="212"/>
      <c r="F125" s="148"/>
      <c r="G125" s="211">
        <v>1545992025</v>
      </c>
      <c r="H125" s="150"/>
      <c r="I125" s="211"/>
    </row>
    <row r="126" spans="1:9" ht="29.25" customHeight="1" x14ac:dyDescent="0.25">
      <c r="A126" s="325" t="s">
        <v>155</v>
      </c>
      <c r="B126" s="325"/>
      <c r="C126" s="212"/>
      <c r="D126" s="212"/>
      <c r="E126" s="212"/>
      <c r="F126" s="212"/>
      <c r="G126" s="152">
        <v>39937310</v>
      </c>
      <c r="H126" s="152"/>
      <c r="I126" s="152"/>
    </row>
    <row r="127" spans="1:9" ht="20.25" customHeight="1" x14ac:dyDescent="0.25">
      <c r="A127" s="325" t="s">
        <v>342</v>
      </c>
      <c r="B127" s="325"/>
      <c r="C127" s="325"/>
      <c r="D127" s="212"/>
      <c r="E127" s="212"/>
      <c r="F127" s="148"/>
      <c r="G127" s="150">
        <v>452669004</v>
      </c>
      <c r="H127" s="150"/>
      <c r="I127" s="150"/>
    </row>
    <row r="128" spans="1:9" ht="17.25" customHeight="1" x14ac:dyDescent="0.25">
      <c r="A128" s="325" t="s">
        <v>341</v>
      </c>
      <c r="B128" s="325"/>
      <c r="C128" s="325"/>
      <c r="D128" s="212"/>
      <c r="E128" s="212"/>
      <c r="F128" s="148"/>
      <c r="G128" s="150">
        <v>12410311</v>
      </c>
      <c r="H128" s="150"/>
      <c r="I128" s="150"/>
    </row>
    <row r="129" spans="1:11" ht="17.25" customHeight="1" x14ac:dyDescent="0.25">
      <c r="A129" s="325" t="s">
        <v>340</v>
      </c>
      <c r="B129" s="325"/>
      <c r="C129" s="325"/>
      <c r="D129" s="325"/>
      <c r="E129" s="212"/>
      <c r="F129" s="148"/>
      <c r="G129" s="150">
        <v>0</v>
      </c>
      <c r="H129" s="150"/>
      <c r="I129" s="150"/>
    </row>
    <row r="130" spans="1:11" x14ac:dyDescent="0.25">
      <c r="A130" s="212" t="s">
        <v>152</v>
      </c>
      <c r="B130" s="212"/>
      <c r="C130" s="212"/>
      <c r="D130" s="212"/>
      <c r="E130" s="212"/>
      <c r="F130" s="212"/>
      <c r="G130" s="150">
        <v>6070615</v>
      </c>
      <c r="H130" s="150"/>
      <c r="I130" s="150"/>
    </row>
    <row r="131" spans="1:11" x14ac:dyDescent="0.25">
      <c r="A131" s="212" t="s">
        <v>151</v>
      </c>
      <c r="B131" s="212"/>
      <c r="C131" s="212"/>
      <c r="D131" s="212"/>
      <c r="E131" s="212"/>
      <c r="F131" s="148"/>
      <c r="G131" s="217">
        <v>51934021</v>
      </c>
      <c r="H131" s="152"/>
      <c r="I131" s="217"/>
    </row>
    <row r="132" spans="1:11" x14ac:dyDescent="0.25">
      <c r="A132" s="212" t="s">
        <v>339</v>
      </c>
      <c r="B132" s="212"/>
      <c r="C132" s="212"/>
      <c r="D132" s="212"/>
      <c r="E132" s="212"/>
      <c r="F132" s="148"/>
      <c r="G132" s="152">
        <v>67666666.670000002</v>
      </c>
      <c r="H132" s="152"/>
      <c r="I132" s="152"/>
    </row>
    <row r="133" spans="1:11" ht="17.25" customHeight="1" x14ac:dyDescent="0.25">
      <c r="A133" s="325" t="s">
        <v>338</v>
      </c>
      <c r="B133" s="325"/>
      <c r="C133" s="325"/>
      <c r="D133" s="325"/>
      <c r="E133" s="212"/>
      <c r="F133" s="212"/>
      <c r="G133" s="152">
        <v>58177550.560000002</v>
      </c>
      <c r="H133" s="152"/>
      <c r="I133" s="152"/>
      <c r="J133" s="177"/>
    </row>
    <row r="134" spans="1:11" ht="19.5" customHeight="1" x14ac:dyDescent="0.25">
      <c r="A134" s="325" t="s">
        <v>337</v>
      </c>
      <c r="B134" s="325"/>
      <c r="C134" s="325"/>
      <c r="D134" s="325"/>
      <c r="E134" s="212"/>
      <c r="F134" s="148"/>
      <c r="G134" s="152">
        <v>5407322.5599999996</v>
      </c>
      <c r="H134" s="152"/>
      <c r="I134" s="152"/>
    </row>
    <row r="135" spans="1:11" ht="16.5" thickBot="1" x14ac:dyDescent="0.3">
      <c r="A135" s="209" t="s">
        <v>123</v>
      </c>
      <c r="B135" s="148"/>
      <c r="C135" s="148"/>
      <c r="D135" s="148"/>
      <c r="E135" s="148"/>
      <c r="F135" s="209"/>
      <c r="G135" s="146">
        <f>SUM(G124:G134)</f>
        <v>2240654223.79</v>
      </c>
      <c r="H135" s="205"/>
      <c r="I135" s="180"/>
      <c r="J135" s="162"/>
      <c r="K135" s="216"/>
    </row>
    <row r="136" spans="1:11" ht="16.5" thickTop="1" x14ac:dyDescent="0.25">
      <c r="A136" s="209"/>
      <c r="B136" s="148"/>
      <c r="C136" s="148"/>
      <c r="D136" s="148"/>
      <c r="E136" s="148"/>
      <c r="F136" s="209"/>
      <c r="G136" s="180"/>
      <c r="H136" s="205"/>
      <c r="I136" s="180"/>
    </row>
    <row r="137" spans="1:11" x14ac:dyDescent="0.25">
      <c r="A137" s="209"/>
      <c r="B137" s="148"/>
      <c r="C137" s="148"/>
      <c r="D137" s="148"/>
      <c r="E137" s="148"/>
      <c r="F137" s="209"/>
      <c r="G137" s="180"/>
      <c r="H137" s="205"/>
      <c r="I137" s="180"/>
    </row>
    <row r="138" spans="1:11" x14ac:dyDescent="0.25">
      <c r="A138" s="209"/>
      <c r="B138" s="148"/>
      <c r="C138" s="148"/>
      <c r="D138" s="148"/>
      <c r="E138" s="148"/>
      <c r="F138" s="148"/>
      <c r="G138" s="156"/>
      <c r="H138" s="148"/>
      <c r="I138" s="148"/>
    </row>
    <row r="139" spans="1:11" ht="64.5" customHeight="1" x14ac:dyDescent="0.25">
      <c r="A139" s="338" t="s">
        <v>336</v>
      </c>
      <c r="B139" s="338"/>
      <c r="C139" s="338"/>
      <c r="D139" s="338"/>
      <c r="E139" s="338"/>
      <c r="F139" s="338"/>
      <c r="G139" s="338"/>
      <c r="H139" s="338"/>
      <c r="I139" s="338"/>
    </row>
    <row r="140" spans="1:11" ht="15.75" customHeight="1" x14ac:dyDescent="0.25">
      <c r="A140" s="178"/>
      <c r="B140" s="178"/>
      <c r="C140" s="178"/>
      <c r="D140" s="178"/>
      <c r="E140" s="178"/>
      <c r="F140" s="178"/>
      <c r="G140" s="215"/>
      <c r="H140" s="178"/>
      <c r="I140" s="178"/>
    </row>
    <row r="141" spans="1:11" x14ac:dyDescent="0.25">
      <c r="A141" s="329" t="s">
        <v>335</v>
      </c>
      <c r="B141" s="329"/>
      <c r="C141" s="329"/>
      <c r="D141" s="329"/>
      <c r="E141" s="329"/>
      <c r="F141" s="329"/>
      <c r="G141" s="329"/>
      <c r="H141" s="329"/>
      <c r="I141" s="329"/>
    </row>
    <row r="142" spans="1:11" ht="61.5" customHeight="1" x14ac:dyDescent="0.25">
      <c r="A142" s="325" t="s">
        <v>502</v>
      </c>
      <c r="B142" s="325"/>
      <c r="C142" s="325"/>
      <c r="D142" s="325"/>
      <c r="E142" s="325"/>
      <c r="F142" s="325"/>
      <c r="G142" s="325"/>
      <c r="H142" s="325"/>
      <c r="I142" s="325"/>
    </row>
    <row r="143" spans="1:11" x14ac:dyDescent="0.25">
      <c r="A143" s="212"/>
      <c r="B143" s="148"/>
      <c r="C143" s="148"/>
      <c r="D143" s="148"/>
      <c r="E143" s="148"/>
      <c r="F143" s="148"/>
      <c r="G143" s="156"/>
      <c r="H143" s="148"/>
      <c r="I143" s="148"/>
    </row>
    <row r="144" spans="1:11" x14ac:dyDescent="0.25">
      <c r="A144" s="209" t="s">
        <v>163</v>
      </c>
      <c r="B144" s="209"/>
      <c r="C144" s="148"/>
      <c r="D144" s="148"/>
      <c r="E144" s="148"/>
      <c r="F144" s="148"/>
      <c r="G144" s="213">
        <v>2024</v>
      </c>
      <c r="H144" s="154"/>
      <c r="I144" s="154"/>
    </row>
    <row r="145" spans="1:9" x14ac:dyDescent="0.25">
      <c r="A145" s="325" t="s">
        <v>334</v>
      </c>
      <c r="B145" s="325"/>
      <c r="C145" s="325"/>
      <c r="D145" s="325"/>
      <c r="E145" s="325"/>
      <c r="F145" s="214"/>
      <c r="G145" s="150">
        <v>2610462</v>
      </c>
      <c r="H145" s="148"/>
      <c r="I145" s="150"/>
    </row>
    <row r="146" spans="1:9" x14ac:dyDescent="0.25">
      <c r="A146" s="325" t="s">
        <v>333</v>
      </c>
      <c r="B146" s="325"/>
      <c r="C146" s="325"/>
      <c r="D146" s="325"/>
      <c r="E146" s="325"/>
      <c r="F146" s="325"/>
      <c r="G146" s="150">
        <v>2078115.32</v>
      </c>
      <c r="H146" s="148"/>
      <c r="I146" s="150"/>
    </row>
    <row r="147" spans="1:9" x14ac:dyDescent="0.25">
      <c r="A147" s="325" t="s">
        <v>332</v>
      </c>
      <c r="B147" s="325"/>
      <c r="C147" s="325"/>
      <c r="D147" s="325"/>
      <c r="E147" s="325"/>
      <c r="F147" s="325"/>
      <c r="G147" s="150">
        <v>184440.34</v>
      </c>
      <c r="H147" s="148"/>
      <c r="I147" s="150"/>
    </row>
    <row r="148" spans="1:9" ht="16.5" thickBot="1" x14ac:dyDescent="0.3">
      <c r="A148" s="209" t="s">
        <v>123</v>
      </c>
      <c r="B148" s="148"/>
      <c r="C148" s="148"/>
      <c r="D148" s="148"/>
      <c r="E148" s="148"/>
      <c r="F148" s="148"/>
      <c r="G148" s="146">
        <f>SUM(G145:G147)</f>
        <v>4873017.66</v>
      </c>
      <c r="H148" s="209"/>
      <c r="I148" s="180"/>
    </row>
    <row r="149" spans="1:9" ht="16.5" thickTop="1" x14ac:dyDescent="0.25">
      <c r="A149" s="209"/>
      <c r="B149" s="148"/>
      <c r="C149" s="148"/>
      <c r="D149" s="148"/>
      <c r="E149" s="148"/>
      <c r="F149" s="148"/>
      <c r="G149" s="156"/>
      <c r="H149" s="148"/>
      <c r="I149" s="148"/>
    </row>
    <row r="150" spans="1:9" x14ac:dyDescent="0.25">
      <c r="A150" s="329" t="s">
        <v>331</v>
      </c>
      <c r="B150" s="329"/>
      <c r="C150" s="329"/>
      <c r="D150" s="329"/>
      <c r="E150" s="329"/>
      <c r="F150" s="329"/>
      <c r="G150" s="329"/>
      <c r="H150" s="329"/>
      <c r="I150" s="329"/>
    </row>
    <row r="151" spans="1:9" ht="64.5" customHeight="1" x14ac:dyDescent="0.25">
      <c r="A151" s="325" t="s">
        <v>503</v>
      </c>
      <c r="B151" s="325"/>
      <c r="C151" s="325"/>
      <c r="D151" s="325"/>
      <c r="E151" s="325"/>
      <c r="F151" s="325"/>
      <c r="G151" s="325"/>
      <c r="H151" s="325"/>
      <c r="I151" s="325"/>
    </row>
    <row r="152" spans="1:9" x14ac:dyDescent="0.25">
      <c r="A152" s="212"/>
      <c r="B152" s="148"/>
      <c r="C152" s="148"/>
      <c r="D152" s="148"/>
      <c r="E152" s="148"/>
      <c r="F152" s="148"/>
      <c r="G152" s="156"/>
      <c r="H152" s="148"/>
      <c r="I152" s="148"/>
    </row>
    <row r="153" spans="1:9" x14ac:dyDescent="0.25">
      <c r="A153" s="209" t="s">
        <v>330</v>
      </c>
      <c r="B153" s="148"/>
      <c r="C153" s="209"/>
      <c r="D153" s="148"/>
      <c r="E153" s="148"/>
      <c r="F153" s="148"/>
      <c r="G153" s="213">
        <v>2025</v>
      </c>
      <c r="H153" s="154"/>
      <c r="I153" s="154"/>
    </row>
    <row r="154" spans="1:9" x14ac:dyDescent="0.25">
      <c r="A154" s="329" t="s">
        <v>329</v>
      </c>
      <c r="B154" s="329"/>
      <c r="C154" s="329"/>
      <c r="D154" s="329"/>
      <c r="E154" s="148"/>
      <c r="F154" s="209" t="s">
        <v>328</v>
      </c>
      <c r="G154" s="156"/>
      <c r="H154" s="148"/>
      <c r="I154" s="148"/>
    </row>
    <row r="155" spans="1:9" x14ac:dyDescent="0.25">
      <c r="A155" s="325" t="s">
        <v>327</v>
      </c>
      <c r="B155" s="325"/>
      <c r="C155" s="325"/>
      <c r="D155" s="325"/>
      <c r="E155" s="325"/>
      <c r="F155" s="212"/>
      <c r="G155" s="150">
        <v>542252</v>
      </c>
      <c r="H155" s="148"/>
      <c r="I155" s="150"/>
    </row>
    <row r="156" spans="1:9" x14ac:dyDescent="0.25">
      <c r="A156" s="325" t="s">
        <v>326</v>
      </c>
      <c r="B156" s="325"/>
      <c r="C156" s="325"/>
      <c r="D156" s="325"/>
      <c r="E156" s="325"/>
      <c r="F156" s="148"/>
      <c r="G156" s="211">
        <v>0</v>
      </c>
      <c r="H156" s="148"/>
      <c r="I156" s="211"/>
    </row>
    <row r="157" spans="1:9" x14ac:dyDescent="0.25">
      <c r="A157" s="325" t="s">
        <v>325</v>
      </c>
      <c r="B157" s="325"/>
      <c r="C157" s="325"/>
      <c r="D157" s="325"/>
      <c r="E157" s="325"/>
      <c r="F157" s="148"/>
      <c r="G157" s="150">
        <v>0</v>
      </c>
      <c r="H157" s="148"/>
      <c r="I157" s="150"/>
    </row>
    <row r="158" spans="1:9" x14ac:dyDescent="0.25">
      <c r="A158" s="325" t="s">
        <v>324</v>
      </c>
      <c r="B158" s="325"/>
      <c r="C158" s="325"/>
      <c r="D158" s="325"/>
      <c r="E158" s="325"/>
      <c r="F158" s="148"/>
      <c r="G158" s="150">
        <v>0</v>
      </c>
      <c r="H158" s="148"/>
      <c r="I158" s="150"/>
    </row>
    <row r="159" spans="1:9" ht="16.5" thickBot="1" x14ac:dyDescent="0.3">
      <c r="A159" s="209" t="s">
        <v>123</v>
      </c>
      <c r="B159" s="148"/>
      <c r="C159" s="148"/>
      <c r="D159" s="148"/>
      <c r="E159" s="148"/>
      <c r="F159" s="148"/>
      <c r="G159" s="146">
        <f>SUM(G155:G158)</f>
        <v>542252</v>
      </c>
      <c r="H159" s="209"/>
      <c r="I159" s="180"/>
    </row>
    <row r="160" spans="1:9" ht="16.5" thickTop="1" x14ac:dyDescent="0.25">
      <c r="A160" s="209"/>
      <c r="B160" s="148"/>
      <c r="C160" s="148"/>
      <c r="D160" s="148"/>
      <c r="E160" s="148"/>
      <c r="F160" s="148"/>
      <c r="G160" s="180"/>
      <c r="H160" s="209"/>
      <c r="I160" s="180"/>
    </row>
    <row r="161" spans="1:9" x14ac:dyDescent="0.25">
      <c r="A161" s="329" t="s">
        <v>323</v>
      </c>
      <c r="B161" s="329"/>
      <c r="C161" s="329"/>
      <c r="D161" s="329"/>
      <c r="E161" s="329"/>
      <c r="F161" s="329"/>
      <c r="G161" s="329"/>
      <c r="H161" s="329"/>
      <c r="I161" s="329"/>
    </row>
    <row r="162" spans="1:9" x14ac:dyDescent="0.25">
      <c r="A162" s="209"/>
      <c r="B162" s="148"/>
      <c r="C162" s="148"/>
      <c r="D162" s="148"/>
      <c r="E162" s="148"/>
      <c r="F162" s="148"/>
      <c r="G162" s="156"/>
      <c r="H162" s="148"/>
      <c r="I162" s="148"/>
    </row>
    <row r="163" spans="1:9" ht="37.5" customHeight="1" x14ac:dyDescent="0.25">
      <c r="A163" s="325" t="s">
        <v>504</v>
      </c>
      <c r="B163" s="325"/>
      <c r="C163" s="325"/>
      <c r="D163" s="325"/>
      <c r="E163" s="325"/>
      <c r="F163" s="325"/>
      <c r="G163" s="325"/>
      <c r="H163" s="325"/>
      <c r="I163" s="325"/>
    </row>
    <row r="164" spans="1:9" x14ac:dyDescent="0.25">
      <c r="A164" s="210"/>
      <c r="B164" s="148"/>
      <c r="C164" s="148"/>
      <c r="D164" s="148"/>
      <c r="E164" s="148"/>
      <c r="F164" s="148"/>
      <c r="G164" s="156"/>
      <c r="H164" s="148"/>
      <c r="I164" s="148"/>
    </row>
    <row r="165" spans="1:9" x14ac:dyDescent="0.25">
      <c r="A165" s="209" t="s">
        <v>322</v>
      </c>
      <c r="B165" s="148"/>
      <c r="C165" s="148"/>
      <c r="D165" s="148"/>
      <c r="E165" s="148"/>
      <c r="F165" s="148"/>
      <c r="G165" s="207">
        <v>2025</v>
      </c>
      <c r="H165" s="208"/>
      <c r="I165" s="207"/>
    </row>
    <row r="166" spans="1:9" x14ac:dyDescent="0.25">
      <c r="A166" s="325" t="s">
        <v>321</v>
      </c>
      <c r="B166" s="325"/>
      <c r="C166" s="325"/>
      <c r="D166" s="325"/>
      <c r="E166" s="325"/>
      <c r="F166" s="148"/>
      <c r="G166" s="150">
        <f>+I177</f>
        <v>1634485118</v>
      </c>
      <c r="H166" s="150"/>
      <c r="I166" s="150"/>
    </row>
    <row r="167" spans="1:9" x14ac:dyDescent="0.25">
      <c r="A167" s="325" t="s">
        <v>320</v>
      </c>
      <c r="B167" s="325"/>
      <c r="C167" s="325"/>
      <c r="D167" s="325"/>
      <c r="E167" s="325"/>
      <c r="F167" s="148"/>
      <c r="G167" s="150">
        <f>-I182</f>
        <v>-440671675.95999998</v>
      </c>
      <c r="H167" s="150"/>
      <c r="I167" s="150"/>
    </row>
    <row r="168" spans="1:9" ht="16.5" thickBot="1" x14ac:dyDescent="0.3">
      <c r="A168" s="329" t="s">
        <v>319</v>
      </c>
      <c r="B168" s="329"/>
      <c r="C168" s="329"/>
      <c r="D168" s="329"/>
      <c r="E168" s="329"/>
      <c r="F168" s="148"/>
      <c r="G168" s="146">
        <f>SUM(G166:G167)</f>
        <v>1193813442.04</v>
      </c>
      <c r="H168" s="205"/>
      <c r="I168" s="180"/>
    </row>
    <row r="169" spans="1:9" ht="17.25" thickTop="1" thickBot="1" x14ac:dyDescent="0.3">
      <c r="A169" s="148"/>
      <c r="B169" s="148"/>
      <c r="C169" s="148"/>
      <c r="D169" s="148"/>
      <c r="E169" s="148"/>
      <c r="F169" s="148"/>
      <c r="G169" s="156"/>
      <c r="H169" s="148"/>
      <c r="I169" s="148"/>
    </row>
    <row r="170" spans="1:9" ht="42" customHeight="1" thickBot="1" x14ac:dyDescent="0.3">
      <c r="A170" s="236"/>
      <c r="B170" s="237" t="s">
        <v>318</v>
      </c>
      <c r="C170" s="237" t="s">
        <v>317</v>
      </c>
      <c r="D170" s="237" t="s">
        <v>316</v>
      </c>
      <c r="E170" s="237" t="s">
        <v>315</v>
      </c>
      <c r="F170" s="237" t="s">
        <v>314</v>
      </c>
      <c r="G170" s="238" t="s">
        <v>313</v>
      </c>
      <c r="H170" s="237" t="s">
        <v>312</v>
      </c>
      <c r="I170" s="239" t="s">
        <v>129</v>
      </c>
    </row>
    <row r="171" spans="1:9" ht="22.5" customHeight="1" x14ac:dyDescent="0.25">
      <c r="A171" s="339" t="s">
        <v>311</v>
      </c>
      <c r="B171" s="341">
        <v>6352610</v>
      </c>
      <c r="C171" s="341">
        <v>63454645.030000001</v>
      </c>
      <c r="D171" s="341">
        <v>13001908.01</v>
      </c>
      <c r="E171" s="341">
        <v>423413523.33999997</v>
      </c>
      <c r="F171" s="341">
        <v>30918147.100000001</v>
      </c>
      <c r="G171" s="341">
        <v>96452111.180000007</v>
      </c>
      <c r="H171" s="341">
        <v>998984589.41999996</v>
      </c>
      <c r="I171" s="341">
        <f>SUM(B171:H172)</f>
        <v>1632577534.0799999</v>
      </c>
    </row>
    <row r="172" spans="1:9" ht="22.5" customHeight="1" thickBot="1" x14ac:dyDescent="0.3">
      <c r="A172" s="340"/>
      <c r="B172" s="342"/>
      <c r="C172" s="342"/>
      <c r="D172" s="342"/>
      <c r="E172" s="342"/>
      <c r="F172" s="342"/>
      <c r="G172" s="342"/>
      <c r="H172" s="342"/>
      <c r="I172" s="342"/>
    </row>
    <row r="173" spans="1:9" ht="22.5" customHeight="1" thickBot="1" x14ac:dyDescent="0.3">
      <c r="A173" s="240" t="s">
        <v>310</v>
      </c>
      <c r="B173" s="242"/>
      <c r="C173" s="242"/>
      <c r="D173" s="242"/>
      <c r="E173" s="242">
        <f>489401.22-10184.58+1912768.28</f>
        <v>2391984.92</v>
      </c>
      <c r="F173" s="242">
        <v>197709</v>
      </c>
      <c r="G173" s="242"/>
      <c r="H173" s="243"/>
      <c r="I173" s="244">
        <f>+G173+H173+D173+E173+F173</f>
        <v>2589693.92</v>
      </c>
    </row>
    <row r="174" spans="1:9" ht="22.5" customHeight="1" thickBot="1" x14ac:dyDescent="0.3">
      <c r="A174" s="240" t="s">
        <v>305</v>
      </c>
      <c r="B174" s="242"/>
      <c r="C174" s="242"/>
      <c r="D174" s="242"/>
      <c r="E174" s="242">
        <v>0</v>
      </c>
      <c r="F174" s="242"/>
      <c r="G174" s="242">
        <v>-682110</v>
      </c>
      <c r="H174" s="245"/>
      <c r="I174" s="244">
        <f>+G174</f>
        <v>-682110</v>
      </c>
    </row>
    <row r="175" spans="1:9" ht="22.5" customHeight="1" thickBot="1" x14ac:dyDescent="0.3">
      <c r="A175" s="240" t="s">
        <v>309</v>
      </c>
      <c r="B175" s="242"/>
      <c r="C175" s="242"/>
      <c r="D175" s="242">
        <v>0</v>
      </c>
      <c r="E175" s="242">
        <v>0</v>
      </c>
      <c r="F175" s="242"/>
      <c r="G175" s="242"/>
      <c r="H175" s="242">
        <v>0</v>
      </c>
      <c r="I175" s="244">
        <f>SUM(B175:H176)</f>
        <v>0</v>
      </c>
    </row>
    <row r="176" spans="1:9" ht="22.5" customHeight="1" thickBot="1" x14ac:dyDescent="0.3">
      <c r="A176" s="240" t="s">
        <v>308</v>
      </c>
      <c r="B176" s="242"/>
      <c r="C176" s="242"/>
      <c r="D176" s="242"/>
      <c r="E176" s="242"/>
      <c r="F176" s="242"/>
      <c r="G176" s="242"/>
      <c r="H176" s="242"/>
      <c r="I176" s="244"/>
    </row>
    <row r="177" spans="1:9" ht="36" customHeight="1" thickBot="1" x14ac:dyDescent="0.3">
      <c r="A177" s="240" t="s">
        <v>304</v>
      </c>
      <c r="B177" s="246">
        <f>SUM(B171:B176)</f>
        <v>6352610</v>
      </c>
      <c r="C177" s="246">
        <f t="shared" ref="C177:I177" si="0">SUM(C171:C176)</f>
        <v>63454645.030000001</v>
      </c>
      <c r="D177" s="246">
        <f t="shared" si="0"/>
        <v>13001908.01</v>
      </c>
      <c r="E177" s="246">
        <f t="shared" si="0"/>
        <v>425805508.25999999</v>
      </c>
      <c r="F177" s="246">
        <f>SUM(F171:F176)</f>
        <v>31115856.100000001</v>
      </c>
      <c r="G177" s="246">
        <f t="shared" si="0"/>
        <v>95770001.180000007</v>
      </c>
      <c r="H177" s="246">
        <f t="shared" si="0"/>
        <v>998984589.41999996</v>
      </c>
      <c r="I177" s="247">
        <f t="shared" si="0"/>
        <v>1634485118</v>
      </c>
    </row>
    <row r="178" spans="1:9" ht="22.5" customHeight="1" x14ac:dyDescent="0.25">
      <c r="A178" s="339" t="s">
        <v>307</v>
      </c>
      <c r="B178" s="343"/>
      <c r="C178" s="343">
        <v>2437416.7799999998</v>
      </c>
      <c r="D178" s="343">
        <v>4337653.41</v>
      </c>
      <c r="E178" s="343">
        <v>373495829.93000001</v>
      </c>
      <c r="F178" s="343">
        <v>25959857.43</v>
      </c>
      <c r="G178" s="343">
        <v>25202639.84</v>
      </c>
      <c r="H178" s="343"/>
      <c r="I178" s="341">
        <f>SUM(B178:H179)</f>
        <v>431433397.38999999</v>
      </c>
    </row>
    <row r="179" spans="1:9" ht="22.5" customHeight="1" thickBot="1" x14ac:dyDescent="0.3">
      <c r="A179" s="340"/>
      <c r="B179" s="342"/>
      <c r="C179" s="342"/>
      <c r="D179" s="342"/>
      <c r="E179" s="342"/>
      <c r="F179" s="342"/>
      <c r="G179" s="342"/>
      <c r="H179" s="342"/>
      <c r="I179" s="342"/>
    </row>
    <row r="180" spans="1:9" ht="22.5" customHeight="1" thickBot="1" x14ac:dyDescent="0.3">
      <c r="A180" s="248" t="s">
        <v>306</v>
      </c>
      <c r="B180" s="249"/>
      <c r="C180" s="249">
        <v>2299422.7200000002</v>
      </c>
      <c r="D180" s="259">
        <v>5166.47</v>
      </c>
      <c r="E180" s="259">
        <v>1390565.81</v>
      </c>
      <c r="F180" s="259">
        <v>737348.77</v>
      </c>
      <c r="G180" s="259">
        <v>4805774.8</v>
      </c>
      <c r="H180" s="250"/>
      <c r="I180" s="251">
        <f>+C180+D180+E180+F180+G180</f>
        <v>9238278.5700000003</v>
      </c>
    </row>
    <row r="181" spans="1:9" ht="22.5" customHeight="1" thickBot="1" x14ac:dyDescent="0.3">
      <c r="A181" s="240" t="s">
        <v>305</v>
      </c>
      <c r="B181" s="242"/>
      <c r="C181" s="242"/>
      <c r="D181" s="241" t="s">
        <v>7</v>
      </c>
      <c r="E181" s="241"/>
      <c r="F181" s="241" t="s">
        <v>12</v>
      </c>
      <c r="G181" s="241"/>
      <c r="H181" s="242"/>
      <c r="I181" s="251"/>
    </row>
    <row r="182" spans="1:9" ht="22.5" customHeight="1" x14ac:dyDescent="0.25">
      <c r="A182" s="339" t="s">
        <v>304</v>
      </c>
      <c r="B182" s="345">
        <v>0</v>
      </c>
      <c r="C182" s="345">
        <f t="shared" ref="C182:H182" si="1">+C178+C180</f>
        <v>4736839.5</v>
      </c>
      <c r="D182" s="345">
        <f t="shared" si="1"/>
        <v>4342819.88</v>
      </c>
      <c r="E182" s="345">
        <f t="shared" si="1"/>
        <v>374886395.74000001</v>
      </c>
      <c r="F182" s="345">
        <f t="shared" si="1"/>
        <v>26697206.199999999</v>
      </c>
      <c r="G182" s="345">
        <f t="shared" si="1"/>
        <v>30008414.640000001</v>
      </c>
      <c r="H182" s="345">
        <f t="shared" si="1"/>
        <v>0</v>
      </c>
      <c r="I182" s="345">
        <f>+B182+C182+D182+E182+F182+G182</f>
        <v>440671675.95999998</v>
      </c>
    </row>
    <row r="183" spans="1:9" ht="22.5" customHeight="1" thickBot="1" x14ac:dyDescent="0.3">
      <c r="A183" s="340"/>
      <c r="B183" s="346"/>
      <c r="C183" s="346"/>
      <c r="D183" s="346"/>
      <c r="E183" s="346"/>
      <c r="F183" s="346"/>
      <c r="G183" s="346"/>
      <c r="H183" s="346"/>
      <c r="I183" s="346"/>
    </row>
    <row r="184" spans="1:9" ht="22.5" customHeight="1" x14ac:dyDescent="0.25">
      <c r="A184" s="339" t="s">
        <v>303</v>
      </c>
      <c r="B184" s="347">
        <f>+B177-B182</f>
        <v>6352610</v>
      </c>
      <c r="C184" s="347">
        <f>+C177-C182</f>
        <v>58717805.530000001</v>
      </c>
      <c r="D184" s="347">
        <f>+D177-D182</f>
        <v>8659088.129999999</v>
      </c>
      <c r="E184" s="347">
        <f>+E177-E178-E180</f>
        <v>50919112.519999981</v>
      </c>
      <c r="F184" s="347">
        <f>+F177-F178-F180</f>
        <v>4418649.9000000022</v>
      </c>
      <c r="G184" s="347">
        <f>+G177-G178-G180</f>
        <v>65761586.540000007</v>
      </c>
      <c r="H184" s="347">
        <f>+H177-H178-H180</f>
        <v>998984589.41999996</v>
      </c>
      <c r="I184" s="347">
        <f>+I177-I182</f>
        <v>1193813442.04</v>
      </c>
    </row>
    <row r="185" spans="1:9" ht="22.5" customHeight="1" thickBot="1" x14ac:dyDescent="0.3">
      <c r="A185" s="340"/>
      <c r="B185" s="348"/>
      <c r="C185" s="348"/>
      <c r="D185" s="348"/>
      <c r="E185" s="348"/>
      <c r="F185" s="348"/>
      <c r="G185" s="348"/>
      <c r="H185" s="348"/>
      <c r="I185" s="348"/>
    </row>
    <row r="186" spans="1:9" ht="22.5" customHeight="1" x14ac:dyDescent="0.25">
      <c r="A186" s="203"/>
      <c r="B186" s="203"/>
      <c r="C186" s="203"/>
      <c r="D186" s="203"/>
      <c r="E186" s="203"/>
      <c r="F186" s="203"/>
      <c r="G186" s="204"/>
      <c r="H186" s="203"/>
      <c r="I186" s="203"/>
    </row>
    <row r="187" spans="1:9" ht="26.25" customHeight="1" x14ac:dyDescent="0.25">
      <c r="A187" s="149"/>
      <c r="B187" s="149"/>
      <c r="C187" s="149"/>
      <c r="D187" s="149"/>
      <c r="E187" s="149"/>
      <c r="F187" s="149"/>
      <c r="G187" s="149"/>
      <c r="H187" s="149"/>
      <c r="I187" s="149"/>
    </row>
    <row r="188" spans="1:9" ht="68.25" hidden="1" customHeight="1" thickBot="1" x14ac:dyDescent="0.3">
      <c r="A188" s="202"/>
      <c r="B188" s="201"/>
      <c r="C188" s="201"/>
      <c r="D188" s="201"/>
      <c r="E188" s="201"/>
      <c r="F188" s="201"/>
      <c r="G188" s="201"/>
      <c r="H188" s="201"/>
      <c r="I188" s="201"/>
    </row>
    <row r="189" spans="1:9" ht="51.75" customHeight="1" x14ac:dyDescent="0.25">
      <c r="A189" s="349" t="s">
        <v>302</v>
      </c>
      <c r="B189" s="349"/>
      <c r="C189" s="349"/>
      <c r="D189" s="349"/>
      <c r="E189" s="349"/>
      <c r="F189" s="349"/>
      <c r="G189" s="349"/>
      <c r="H189" s="349"/>
      <c r="I189" s="349"/>
    </row>
    <row r="190" spans="1:9" ht="29.25" customHeight="1" x14ac:dyDescent="0.25">
      <c r="A190" s="200" t="s">
        <v>301</v>
      </c>
      <c r="B190" s="200"/>
      <c r="C190" s="200"/>
      <c r="D190" s="200"/>
      <c r="E190" s="200"/>
      <c r="F190" s="200"/>
      <c r="G190" s="200"/>
      <c r="H190" s="200"/>
      <c r="I190" s="200"/>
    </row>
    <row r="191" spans="1:9" x14ac:dyDescent="0.25">
      <c r="A191" s="331" t="s">
        <v>300</v>
      </c>
      <c r="B191" s="331"/>
      <c r="C191" s="331"/>
      <c r="D191" s="331"/>
      <c r="E191" s="331"/>
      <c r="F191" s="331"/>
      <c r="G191" s="331"/>
      <c r="H191" s="331"/>
      <c r="I191" s="331"/>
    </row>
    <row r="192" spans="1:9" ht="61.5" customHeight="1" x14ac:dyDescent="0.25">
      <c r="A192" s="344" t="s">
        <v>299</v>
      </c>
      <c r="B192" s="344"/>
      <c r="C192" s="344"/>
      <c r="D192" s="344"/>
      <c r="E192" s="344"/>
      <c r="F192" s="344"/>
      <c r="G192" s="344"/>
      <c r="H192" s="344"/>
      <c r="I192" s="344"/>
    </row>
    <row r="193" spans="1:9" x14ac:dyDescent="0.25">
      <c r="A193" s="178"/>
      <c r="B193" s="178"/>
      <c r="C193" s="178"/>
      <c r="D193" s="178"/>
      <c r="E193" s="178"/>
      <c r="F193" s="178"/>
      <c r="G193" s="178"/>
      <c r="H193" s="178"/>
      <c r="I193" s="178"/>
    </row>
    <row r="194" spans="1:9" x14ac:dyDescent="0.25">
      <c r="A194" s="338"/>
      <c r="B194" s="338"/>
      <c r="C194" s="338"/>
      <c r="D194" s="338"/>
      <c r="E194" s="338"/>
      <c r="F194" s="338"/>
      <c r="G194" s="338"/>
      <c r="H194" s="338"/>
      <c r="I194" s="338"/>
    </row>
    <row r="195" spans="1:9" ht="25.5" customHeight="1" x14ac:dyDescent="0.25">
      <c r="A195" s="199" t="s">
        <v>298</v>
      </c>
      <c r="B195" s="199"/>
      <c r="C195" s="199"/>
      <c r="D195" s="149"/>
      <c r="E195" s="149"/>
      <c r="F195" s="149"/>
      <c r="G195" s="149"/>
      <c r="H195" s="149"/>
      <c r="I195" s="149"/>
    </row>
    <row r="196" spans="1:9" x14ac:dyDescent="0.25">
      <c r="A196" s="198"/>
      <c r="B196" s="198"/>
      <c r="C196" s="198"/>
      <c r="D196" s="149"/>
      <c r="E196" s="149"/>
      <c r="F196" s="149"/>
      <c r="G196" s="149"/>
      <c r="H196" s="149"/>
      <c r="I196" s="149"/>
    </row>
    <row r="197" spans="1:9" ht="31.5" x14ac:dyDescent="0.25">
      <c r="A197" s="322" t="s">
        <v>297</v>
      </c>
      <c r="B197" s="322"/>
      <c r="C197" s="322"/>
      <c r="D197" s="322"/>
      <c r="E197" s="279"/>
      <c r="F197" s="279"/>
      <c r="G197" s="199" t="s">
        <v>296</v>
      </c>
      <c r="H197" s="199"/>
      <c r="I197" s="154" t="s">
        <v>295</v>
      </c>
    </row>
    <row r="198" spans="1:9" x14ac:dyDescent="0.25">
      <c r="A198" s="195"/>
      <c r="B198" s="195"/>
      <c r="C198" s="154"/>
      <c r="D198" s="149"/>
      <c r="E198" s="149"/>
      <c r="F198" s="149"/>
      <c r="G198" s="149"/>
      <c r="H198" s="149"/>
      <c r="I198" s="149"/>
    </row>
    <row r="199" spans="1:9" ht="35.1" customHeight="1" x14ac:dyDescent="0.25">
      <c r="A199" s="260" t="s">
        <v>279</v>
      </c>
      <c r="B199" s="260"/>
      <c r="C199" s="261"/>
      <c r="D199" s="262"/>
      <c r="E199" s="350" t="s">
        <v>294</v>
      </c>
      <c r="F199" s="350"/>
      <c r="G199" s="350"/>
      <c r="H199" s="350"/>
      <c r="I199" s="261">
        <v>11757019.49</v>
      </c>
    </row>
    <row r="200" spans="1:9" ht="35.1" customHeight="1" x14ac:dyDescent="0.25">
      <c r="A200" s="260" t="s">
        <v>279</v>
      </c>
      <c r="B200" s="260"/>
      <c r="C200" s="261"/>
      <c r="D200" s="262"/>
      <c r="E200" s="350" t="s">
        <v>293</v>
      </c>
      <c r="F200" s="350"/>
      <c r="G200" s="350"/>
      <c r="H200" s="350"/>
      <c r="I200" s="261">
        <v>5828367.1699999999</v>
      </c>
    </row>
    <row r="201" spans="1:9" ht="35.1" customHeight="1" x14ac:dyDescent="0.25">
      <c r="A201" s="260" t="s">
        <v>279</v>
      </c>
      <c r="B201" s="260"/>
      <c r="C201" s="261"/>
      <c r="D201" s="262"/>
      <c r="E201" s="350" t="s">
        <v>292</v>
      </c>
      <c r="F201" s="350"/>
      <c r="G201" s="350"/>
      <c r="H201" s="350"/>
      <c r="I201" s="261">
        <v>8092281.96</v>
      </c>
    </row>
    <row r="202" spans="1:9" ht="35.1" customHeight="1" x14ac:dyDescent="0.25">
      <c r="A202" s="260" t="s">
        <v>291</v>
      </c>
      <c r="B202" s="260"/>
      <c r="C202" s="261"/>
      <c r="D202" s="262"/>
      <c r="E202" s="350" t="s">
        <v>290</v>
      </c>
      <c r="F202" s="350"/>
      <c r="G202" s="350"/>
      <c r="H202" s="350"/>
      <c r="I202" s="261">
        <v>20999215.75</v>
      </c>
    </row>
    <row r="203" spans="1:9" ht="35.1" customHeight="1" x14ac:dyDescent="0.25">
      <c r="A203" s="260" t="s">
        <v>289</v>
      </c>
      <c r="B203" s="260"/>
      <c r="C203" s="261"/>
      <c r="D203" s="262"/>
      <c r="E203" s="350" t="s">
        <v>288</v>
      </c>
      <c r="F203" s="350"/>
      <c r="G203" s="350"/>
      <c r="H203" s="350"/>
      <c r="I203" s="261">
        <v>12838881.960000001</v>
      </c>
    </row>
    <row r="204" spans="1:9" ht="35.1" customHeight="1" x14ac:dyDescent="0.25">
      <c r="A204" s="350" t="s">
        <v>287</v>
      </c>
      <c r="B204" s="350"/>
      <c r="C204" s="350"/>
      <c r="D204" s="350"/>
      <c r="E204" s="350" t="s">
        <v>286</v>
      </c>
      <c r="F204" s="350"/>
      <c r="G204" s="350"/>
      <c r="H204" s="350"/>
      <c r="I204" s="261">
        <v>57623641.869999997</v>
      </c>
    </row>
    <row r="205" spans="1:9" ht="35.1" customHeight="1" x14ac:dyDescent="0.25">
      <c r="A205" s="260" t="s">
        <v>279</v>
      </c>
      <c r="B205" s="260"/>
      <c r="C205" s="261"/>
      <c r="D205" s="262"/>
      <c r="E205" s="350" t="s">
        <v>285</v>
      </c>
      <c r="F205" s="350"/>
      <c r="G205" s="350"/>
      <c r="H205" s="350"/>
      <c r="I205" s="261">
        <v>96577033.079999998</v>
      </c>
    </row>
    <row r="206" spans="1:9" ht="35.1" customHeight="1" x14ac:dyDescent="0.25">
      <c r="A206" s="260" t="s">
        <v>284</v>
      </c>
      <c r="B206" s="260"/>
      <c r="C206" s="261"/>
      <c r="D206" s="262"/>
      <c r="E206" s="350" t="s">
        <v>283</v>
      </c>
      <c r="F206" s="350"/>
      <c r="G206" s="350"/>
      <c r="H206" s="350"/>
      <c r="I206" s="261">
        <v>10865713.82</v>
      </c>
    </row>
    <row r="207" spans="1:9" ht="35.1" customHeight="1" x14ac:dyDescent="0.25">
      <c r="A207" s="350" t="s">
        <v>281</v>
      </c>
      <c r="B207" s="350"/>
      <c r="C207" s="350"/>
      <c r="D207" s="350"/>
      <c r="E207" s="350" t="s">
        <v>282</v>
      </c>
      <c r="F207" s="350"/>
      <c r="G207" s="350"/>
      <c r="H207" s="350"/>
      <c r="I207" s="261">
        <v>13577876.369999999</v>
      </c>
    </row>
    <row r="208" spans="1:9" ht="35.1" customHeight="1" x14ac:dyDescent="0.25">
      <c r="A208" s="350" t="s">
        <v>281</v>
      </c>
      <c r="B208" s="350"/>
      <c r="C208" s="350"/>
      <c r="D208" s="350"/>
      <c r="E208" s="350" t="s">
        <v>280</v>
      </c>
      <c r="F208" s="350"/>
      <c r="G208" s="350"/>
      <c r="H208" s="350"/>
      <c r="I208" s="261">
        <v>58218534.380000003</v>
      </c>
    </row>
    <row r="209" spans="1:9" ht="35.1" customHeight="1" x14ac:dyDescent="0.25">
      <c r="A209" s="350" t="s">
        <v>279</v>
      </c>
      <c r="B209" s="350"/>
      <c r="C209" s="350"/>
      <c r="D209" s="350"/>
      <c r="E209" s="350" t="s">
        <v>278</v>
      </c>
      <c r="F209" s="350"/>
      <c r="G209" s="350"/>
      <c r="H209" s="350"/>
      <c r="I209" s="261">
        <v>24215154.120000001</v>
      </c>
    </row>
    <row r="210" spans="1:9" ht="35.1" customHeight="1" x14ac:dyDescent="0.25">
      <c r="A210" s="260" t="s">
        <v>253</v>
      </c>
      <c r="B210" s="260"/>
      <c r="C210" s="261"/>
      <c r="D210" s="262"/>
      <c r="E210" s="350" t="s">
        <v>277</v>
      </c>
      <c r="F210" s="350"/>
      <c r="G210" s="350"/>
      <c r="H210" s="350"/>
      <c r="I210" s="261">
        <v>8641745.6099999994</v>
      </c>
    </row>
    <row r="211" spans="1:9" ht="35.1" customHeight="1" x14ac:dyDescent="0.25">
      <c r="A211" s="260" t="s">
        <v>276</v>
      </c>
      <c r="B211" s="260"/>
      <c r="C211" s="261"/>
      <c r="D211" s="262"/>
      <c r="E211" s="350" t="s">
        <v>275</v>
      </c>
      <c r="F211" s="350"/>
      <c r="G211" s="350"/>
      <c r="H211" s="350"/>
      <c r="I211" s="261">
        <v>12721068.91</v>
      </c>
    </row>
    <row r="212" spans="1:9" ht="35.1" customHeight="1" x14ac:dyDescent="0.25">
      <c r="A212" s="260" t="s">
        <v>274</v>
      </c>
      <c r="B212" s="260"/>
      <c r="C212" s="261"/>
      <c r="D212" s="262"/>
      <c r="E212" s="350" t="s">
        <v>273</v>
      </c>
      <c r="F212" s="350"/>
      <c r="G212" s="350"/>
      <c r="H212" s="350"/>
      <c r="I212" s="261">
        <v>40690028.899999999</v>
      </c>
    </row>
    <row r="213" spans="1:9" ht="35.1" customHeight="1" x14ac:dyDescent="0.25">
      <c r="A213" s="260" t="s">
        <v>272</v>
      </c>
      <c r="B213" s="260"/>
      <c r="C213" s="261"/>
      <c r="D213" s="262"/>
      <c r="E213" s="350" t="s">
        <v>271</v>
      </c>
      <c r="F213" s="350"/>
      <c r="G213" s="350"/>
      <c r="H213" s="350"/>
      <c r="I213" s="261">
        <v>19245435.039999999</v>
      </c>
    </row>
    <row r="214" spans="1:9" ht="35.1" customHeight="1" x14ac:dyDescent="0.25">
      <c r="A214" s="260" t="s">
        <v>265</v>
      </c>
      <c r="B214" s="260"/>
      <c r="C214" s="261"/>
      <c r="D214" s="262"/>
      <c r="E214" s="350" t="s">
        <v>270</v>
      </c>
      <c r="F214" s="350"/>
      <c r="G214" s="350"/>
      <c r="H214" s="350"/>
      <c r="I214" s="261">
        <v>7386767.1900000004</v>
      </c>
    </row>
    <row r="215" spans="1:9" ht="35.1" customHeight="1" x14ac:dyDescent="0.25">
      <c r="A215" s="260" t="s">
        <v>269</v>
      </c>
      <c r="B215" s="260"/>
      <c r="C215" s="261"/>
      <c r="D215" s="262"/>
      <c r="E215" s="350" t="s">
        <v>268</v>
      </c>
      <c r="F215" s="350"/>
      <c r="G215" s="350"/>
      <c r="H215" s="350"/>
      <c r="I215" s="261">
        <v>5226366.29</v>
      </c>
    </row>
    <row r="216" spans="1:9" ht="35.1" customHeight="1" x14ac:dyDescent="0.25">
      <c r="A216" s="260" t="s">
        <v>267</v>
      </c>
      <c r="B216" s="260"/>
      <c r="C216" s="261"/>
      <c r="D216" s="262"/>
      <c r="E216" s="350" t="s">
        <v>266</v>
      </c>
      <c r="F216" s="350"/>
      <c r="G216" s="350"/>
      <c r="H216" s="350"/>
      <c r="I216" s="261">
        <v>8486841.2300000004</v>
      </c>
    </row>
    <row r="217" spans="1:9" ht="35.1" customHeight="1" x14ac:dyDescent="0.25">
      <c r="A217" s="260" t="s">
        <v>265</v>
      </c>
      <c r="B217" s="260"/>
      <c r="C217" s="261"/>
      <c r="D217" s="262"/>
      <c r="E217" s="350" t="s">
        <v>264</v>
      </c>
      <c r="F217" s="350"/>
      <c r="G217" s="350"/>
      <c r="H217" s="350"/>
      <c r="I217" s="261">
        <v>10041499.390000001</v>
      </c>
    </row>
    <row r="218" spans="1:9" ht="35.1" customHeight="1" x14ac:dyDescent="0.25">
      <c r="A218" s="260" t="s">
        <v>263</v>
      </c>
      <c r="B218" s="260"/>
      <c r="C218" s="261"/>
      <c r="D218" s="262"/>
      <c r="E218" s="350" t="s">
        <v>262</v>
      </c>
      <c r="F218" s="350"/>
      <c r="G218" s="350"/>
      <c r="H218" s="350"/>
      <c r="I218" s="261">
        <v>4046903.25</v>
      </c>
    </row>
    <row r="219" spans="1:9" ht="35.1" customHeight="1" x14ac:dyDescent="0.25">
      <c r="A219" s="260" t="s">
        <v>261</v>
      </c>
      <c r="B219" s="260"/>
      <c r="C219" s="261"/>
      <c r="D219" s="262"/>
      <c r="E219" s="350" t="s">
        <v>260</v>
      </c>
      <c r="F219" s="350"/>
      <c r="G219" s="350"/>
      <c r="H219" s="350"/>
      <c r="I219" s="261">
        <v>19029468.02</v>
      </c>
    </row>
    <row r="220" spans="1:9" ht="35.1" customHeight="1" x14ac:dyDescent="0.25">
      <c r="A220" s="260" t="s">
        <v>259</v>
      </c>
      <c r="B220" s="263"/>
      <c r="C220" s="261"/>
      <c r="D220" s="262"/>
      <c r="E220" s="350" t="s">
        <v>258</v>
      </c>
      <c r="F220" s="350"/>
      <c r="G220" s="350"/>
      <c r="H220" s="350"/>
      <c r="I220" s="261">
        <v>3190859.29</v>
      </c>
    </row>
    <row r="221" spans="1:9" ht="35.1" customHeight="1" x14ac:dyDescent="0.25">
      <c r="A221" s="260" t="s">
        <v>257</v>
      </c>
      <c r="B221" s="260"/>
      <c r="C221" s="261"/>
      <c r="D221" s="262"/>
      <c r="E221" s="350" t="s">
        <v>256</v>
      </c>
      <c r="F221" s="350"/>
      <c r="G221" s="350"/>
      <c r="H221" s="350"/>
      <c r="I221" s="261">
        <v>5618876.2400000002</v>
      </c>
    </row>
    <row r="222" spans="1:9" ht="35.1" customHeight="1" x14ac:dyDescent="0.25">
      <c r="A222" s="260" t="s">
        <v>255</v>
      </c>
      <c r="B222" s="260"/>
      <c r="C222" s="261"/>
      <c r="D222" s="262"/>
      <c r="E222" s="350" t="s">
        <v>254</v>
      </c>
      <c r="F222" s="350"/>
      <c r="G222" s="350"/>
      <c r="H222" s="350"/>
      <c r="I222" s="261">
        <v>7992745.4400000004</v>
      </c>
    </row>
    <row r="223" spans="1:9" ht="35.1" customHeight="1" x14ac:dyDescent="0.25">
      <c r="A223" s="260" t="s">
        <v>253</v>
      </c>
      <c r="B223" s="260"/>
      <c r="C223" s="261"/>
      <c r="D223" s="262"/>
      <c r="E223" s="350" t="s">
        <v>252</v>
      </c>
      <c r="F223" s="350"/>
      <c r="G223" s="350"/>
      <c r="H223" s="350"/>
      <c r="I223" s="261">
        <v>2249215.9</v>
      </c>
    </row>
    <row r="224" spans="1:9" ht="35.1" customHeight="1" x14ac:dyDescent="0.25">
      <c r="A224" s="260" t="s">
        <v>251</v>
      </c>
      <c r="B224" s="260"/>
      <c r="C224" s="261"/>
      <c r="D224" s="262"/>
      <c r="E224" s="350" t="s">
        <v>250</v>
      </c>
      <c r="F224" s="350"/>
      <c r="G224" s="350"/>
      <c r="H224" s="350"/>
      <c r="I224" s="261">
        <v>14495076.26</v>
      </c>
    </row>
    <row r="225" spans="1:9" ht="35.1" customHeight="1" x14ac:dyDescent="0.25">
      <c r="A225" s="260" t="s">
        <v>249</v>
      </c>
      <c r="B225" s="260"/>
      <c r="C225" s="261"/>
      <c r="D225" s="262"/>
      <c r="E225" s="350" t="s">
        <v>248</v>
      </c>
      <c r="F225" s="350"/>
      <c r="G225" s="350"/>
      <c r="H225" s="350"/>
      <c r="I225" s="261">
        <v>24203532.77</v>
      </c>
    </row>
    <row r="226" spans="1:9" ht="35.1" customHeight="1" x14ac:dyDescent="0.25">
      <c r="A226" s="260" t="s">
        <v>247</v>
      </c>
      <c r="B226" s="260"/>
      <c r="C226" s="261"/>
      <c r="D226" s="262"/>
      <c r="E226" s="350" t="s">
        <v>246</v>
      </c>
      <c r="F226" s="350"/>
      <c r="G226" s="350"/>
      <c r="H226" s="350"/>
      <c r="I226" s="261">
        <v>29067721.600000001</v>
      </c>
    </row>
    <row r="227" spans="1:9" ht="35.1" customHeight="1" x14ac:dyDescent="0.25">
      <c r="A227" s="260" t="s">
        <v>245</v>
      </c>
      <c r="B227" s="260"/>
      <c r="C227" s="261"/>
      <c r="D227" s="262"/>
      <c r="E227" s="350" t="s">
        <v>244</v>
      </c>
      <c r="F227" s="350"/>
      <c r="G227" s="350"/>
      <c r="H227" s="350"/>
      <c r="I227" s="261">
        <v>5609981.8399999999</v>
      </c>
    </row>
    <row r="228" spans="1:9" ht="35.1" customHeight="1" x14ac:dyDescent="0.25">
      <c r="A228" s="260" t="s">
        <v>243</v>
      </c>
      <c r="B228" s="260"/>
      <c r="C228" s="261"/>
      <c r="D228" s="262"/>
      <c r="E228" s="350" t="s">
        <v>242</v>
      </c>
      <c r="F228" s="350"/>
      <c r="G228" s="350"/>
      <c r="H228" s="350"/>
      <c r="I228" s="261">
        <v>11677424.48</v>
      </c>
    </row>
    <row r="229" spans="1:9" ht="35.1" customHeight="1" x14ac:dyDescent="0.25">
      <c r="A229" s="260" t="s">
        <v>241</v>
      </c>
      <c r="B229" s="260"/>
      <c r="C229" s="261"/>
      <c r="D229" s="262"/>
      <c r="E229" s="350" t="s">
        <v>240</v>
      </c>
      <c r="F229" s="350"/>
      <c r="G229" s="350"/>
      <c r="H229" s="350"/>
      <c r="I229" s="261">
        <v>9325443.1999999993</v>
      </c>
    </row>
    <row r="230" spans="1:9" ht="45" customHeight="1" x14ac:dyDescent="0.25">
      <c r="A230" s="351" t="s">
        <v>239</v>
      </c>
      <c r="B230" s="351"/>
      <c r="C230" s="351"/>
      <c r="D230" s="351"/>
      <c r="E230" s="350" t="s">
        <v>238</v>
      </c>
      <c r="F230" s="350"/>
      <c r="G230" s="350"/>
      <c r="H230" s="350"/>
      <c r="I230" s="261">
        <v>2205656.7400000002</v>
      </c>
    </row>
    <row r="231" spans="1:9" ht="41.25" customHeight="1" x14ac:dyDescent="0.25">
      <c r="A231" s="350" t="s">
        <v>235</v>
      </c>
      <c r="B231" s="350"/>
      <c r="C231" s="350"/>
      <c r="D231" s="350"/>
      <c r="E231" s="350" t="s">
        <v>237</v>
      </c>
      <c r="F231" s="350"/>
      <c r="G231" s="350"/>
      <c r="H231" s="350"/>
      <c r="I231" s="261">
        <v>1319627.26</v>
      </c>
    </row>
    <row r="232" spans="1:9" ht="47.25" customHeight="1" x14ac:dyDescent="0.25">
      <c r="A232" s="350" t="s">
        <v>235</v>
      </c>
      <c r="B232" s="350"/>
      <c r="C232" s="350"/>
      <c r="D232" s="350"/>
      <c r="E232" s="350" t="s">
        <v>236</v>
      </c>
      <c r="F232" s="350"/>
      <c r="G232" s="350"/>
      <c r="H232" s="350"/>
      <c r="I232" s="261">
        <v>1413918.87</v>
      </c>
    </row>
    <row r="233" spans="1:9" ht="47.25" customHeight="1" x14ac:dyDescent="0.25">
      <c r="A233" s="350" t="s">
        <v>235</v>
      </c>
      <c r="B233" s="350"/>
      <c r="C233" s="350"/>
      <c r="D233" s="350"/>
      <c r="E233" s="350" t="s">
        <v>234</v>
      </c>
      <c r="F233" s="350"/>
      <c r="G233" s="350"/>
      <c r="H233" s="350"/>
      <c r="I233" s="261">
        <v>2593971.69</v>
      </c>
    </row>
    <row r="234" spans="1:9" ht="35.1" customHeight="1" x14ac:dyDescent="0.25">
      <c r="A234" s="260" t="s">
        <v>233</v>
      </c>
      <c r="B234" s="260"/>
      <c r="C234" s="261"/>
      <c r="D234" s="262"/>
      <c r="E234" s="350" t="s">
        <v>232</v>
      </c>
      <c r="F234" s="350"/>
      <c r="G234" s="350"/>
      <c r="H234" s="350"/>
      <c r="I234" s="261">
        <v>4187896.6</v>
      </c>
    </row>
    <row r="235" spans="1:9" ht="35.1" customHeight="1" x14ac:dyDescent="0.25">
      <c r="A235" s="260" t="s">
        <v>231</v>
      </c>
      <c r="B235" s="260"/>
      <c r="C235" s="261"/>
      <c r="D235" s="262"/>
      <c r="E235" s="350" t="s">
        <v>230</v>
      </c>
      <c r="F235" s="350"/>
      <c r="G235" s="350"/>
      <c r="H235" s="350"/>
      <c r="I235" s="261">
        <v>9449841.0999999996</v>
      </c>
    </row>
    <row r="236" spans="1:9" ht="35.1" customHeight="1" x14ac:dyDescent="0.25">
      <c r="A236" s="260" t="s">
        <v>229</v>
      </c>
      <c r="B236" s="260"/>
      <c r="C236" s="261"/>
      <c r="D236" s="262"/>
      <c r="E236" s="350" t="s">
        <v>228</v>
      </c>
      <c r="F236" s="350"/>
      <c r="G236" s="350"/>
      <c r="H236" s="350"/>
      <c r="I236" s="261">
        <v>8244399.7000000002</v>
      </c>
    </row>
    <row r="237" spans="1:9" ht="35.1" customHeight="1" x14ac:dyDescent="0.25">
      <c r="A237" s="260" t="s">
        <v>227</v>
      </c>
      <c r="B237" s="260"/>
      <c r="C237" s="261"/>
      <c r="D237" s="262"/>
      <c r="E237" s="350" t="s">
        <v>226</v>
      </c>
      <c r="F237" s="350"/>
      <c r="G237" s="350"/>
      <c r="H237" s="350"/>
      <c r="I237" s="261">
        <v>6095120.4800000004</v>
      </c>
    </row>
    <row r="238" spans="1:9" ht="39" customHeight="1" x14ac:dyDescent="0.25">
      <c r="A238" s="260" t="s">
        <v>225</v>
      </c>
      <c r="B238" s="260"/>
      <c r="C238" s="261"/>
      <c r="D238" s="262"/>
      <c r="E238" s="350" t="s">
        <v>224</v>
      </c>
      <c r="F238" s="350"/>
      <c r="G238" s="350"/>
      <c r="H238" s="350"/>
      <c r="I238" s="261">
        <v>12901406.26</v>
      </c>
    </row>
    <row r="239" spans="1:9" ht="35.1" customHeight="1" x14ac:dyDescent="0.25">
      <c r="A239" s="260" t="s">
        <v>223</v>
      </c>
      <c r="B239" s="260"/>
      <c r="C239" s="261"/>
      <c r="D239" s="262"/>
      <c r="E239" s="350" t="s">
        <v>222</v>
      </c>
      <c r="F239" s="350"/>
      <c r="G239" s="350"/>
      <c r="H239" s="350"/>
      <c r="I239" s="261">
        <v>1985119.68</v>
      </c>
    </row>
    <row r="240" spans="1:9" ht="35.1" customHeight="1" x14ac:dyDescent="0.25">
      <c r="A240" s="260" t="s">
        <v>221</v>
      </c>
      <c r="B240" s="260"/>
      <c r="C240" s="261"/>
      <c r="D240" s="262"/>
      <c r="E240" s="350" t="s">
        <v>220</v>
      </c>
      <c r="F240" s="350"/>
      <c r="G240" s="350"/>
      <c r="H240" s="350"/>
      <c r="I240" s="261">
        <v>2680086.7999999998</v>
      </c>
    </row>
    <row r="241" spans="1:9" ht="35.1" customHeight="1" x14ac:dyDescent="0.25">
      <c r="A241" s="260" t="s">
        <v>219</v>
      </c>
      <c r="B241" s="260"/>
      <c r="C241" s="261"/>
      <c r="D241" s="262"/>
      <c r="E241" s="350" t="s">
        <v>218</v>
      </c>
      <c r="F241" s="350"/>
      <c r="G241" s="350"/>
      <c r="H241" s="350"/>
      <c r="I241" s="261">
        <v>4414958.68</v>
      </c>
    </row>
    <row r="242" spans="1:9" ht="35.1" customHeight="1" x14ac:dyDescent="0.25">
      <c r="A242" s="260" t="s">
        <v>217</v>
      </c>
      <c r="B242" s="260"/>
      <c r="C242" s="261"/>
      <c r="D242" s="262"/>
      <c r="E242" s="350" t="s">
        <v>216</v>
      </c>
      <c r="F242" s="350"/>
      <c r="G242" s="350"/>
      <c r="H242" s="350"/>
      <c r="I242" s="261">
        <v>24847932.379999999</v>
      </c>
    </row>
    <row r="243" spans="1:9" ht="35.1" customHeight="1" x14ac:dyDescent="0.25">
      <c r="A243" s="260" t="s">
        <v>215</v>
      </c>
      <c r="B243" s="260"/>
      <c r="C243" s="261"/>
      <c r="D243" s="262"/>
      <c r="E243" s="350" t="s">
        <v>214</v>
      </c>
      <c r="F243" s="350"/>
      <c r="G243" s="350"/>
      <c r="H243" s="350"/>
      <c r="I243" s="261">
        <v>11089143.970000001</v>
      </c>
    </row>
    <row r="244" spans="1:9" ht="35.1" customHeight="1" x14ac:dyDescent="0.25">
      <c r="A244" s="260" t="s">
        <v>213</v>
      </c>
      <c r="B244" s="260"/>
      <c r="C244" s="261"/>
      <c r="D244" s="262"/>
      <c r="E244" s="350" t="s">
        <v>212</v>
      </c>
      <c r="F244" s="350"/>
      <c r="G244" s="350"/>
      <c r="H244" s="350"/>
      <c r="I244" s="261">
        <v>18251915.879999999</v>
      </c>
    </row>
    <row r="245" spans="1:9" ht="35.1" customHeight="1" x14ac:dyDescent="0.25">
      <c r="A245" s="260" t="s">
        <v>211</v>
      </c>
      <c r="B245" s="260"/>
      <c r="C245" s="261"/>
      <c r="D245" s="262"/>
      <c r="E245" s="350" t="s">
        <v>210</v>
      </c>
      <c r="F245" s="350"/>
      <c r="G245" s="350"/>
      <c r="H245" s="350"/>
      <c r="I245" s="261">
        <v>7421704.79</v>
      </c>
    </row>
    <row r="246" spans="1:9" ht="35.1" customHeight="1" x14ac:dyDescent="0.25">
      <c r="A246" s="260" t="s">
        <v>209</v>
      </c>
      <c r="B246" s="260"/>
      <c r="C246" s="261"/>
      <c r="D246" s="262"/>
      <c r="E246" s="350" t="s">
        <v>208</v>
      </c>
      <c r="F246" s="350"/>
      <c r="G246" s="350"/>
      <c r="H246" s="350"/>
      <c r="I246" s="261">
        <v>7222118.9699999997</v>
      </c>
    </row>
    <row r="247" spans="1:9" ht="35.1" customHeight="1" x14ac:dyDescent="0.25">
      <c r="A247" s="260" t="s">
        <v>207</v>
      </c>
      <c r="B247" s="260"/>
      <c r="C247" s="261"/>
      <c r="D247" s="262"/>
      <c r="E247" s="350" t="s">
        <v>206</v>
      </c>
      <c r="F247" s="350"/>
      <c r="G247" s="350"/>
      <c r="H247" s="350"/>
      <c r="I247" s="261">
        <v>8544442.3300000001</v>
      </c>
    </row>
    <row r="248" spans="1:9" ht="35.1" customHeight="1" x14ac:dyDescent="0.25">
      <c r="A248" s="260" t="s">
        <v>205</v>
      </c>
      <c r="B248" s="260"/>
      <c r="C248" s="261"/>
      <c r="D248" s="262"/>
      <c r="E248" s="350" t="s">
        <v>204</v>
      </c>
      <c r="F248" s="350"/>
      <c r="G248" s="350"/>
      <c r="H248" s="350"/>
      <c r="I248" s="261">
        <v>19068608.809999999</v>
      </c>
    </row>
    <row r="249" spans="1:9" ht="35.1" customHeight="1" x14ac:dyDescent="0.25">
      <c r="A249" s="260" t="s">
        <v>203</v>
      </c>
      <c r="B249" s="260"/>
      <c r="C249" s="261"/>
      <c r="D249" s="262"/>
      <c r="E249" s="350" t="s">
        <v>202</v>
      </c>
      <c r="F249" s="350"/>
      <c r="G249" s="350"/>
      <c r="H249" s="350"/>
      <c r="I249" s="261">
        <v>75690413.760000005</v>
      </c>
    </row>
    <row r="250" spans="1:9" ht="35.1" customHeight="1" x14ac:dyDescent="0.25">
      <c r="A250" s="260" t="s">
        <v>201</v>
      </c>
      <c r="B250" s="261"/>
      <c r="C250" s="262"/>
      <c r="D250" s="263"/>
      <c r="E250" s="350" t="s">
        <v>200</v>
      </c>
      <c r="F250" s="350"/>
      <c r="G250" s="350"/>
      <c r="H250" s="350"/>
      <c r="I250" s="261">
        <v>89257670.109999999</v>
      </c>
    </row>
    <row r="251" spans="1:9" ht="35.1" customHeight="1" x14ac:dyDescent="0.25">
      <c r="A251" s="260" t="s">
        <v>199</v>
      </c>
      <c r="B251" s="261"/>
      <c r="C251" s="262"/>
      <c r="D251" s="263"/>
      <c r="E251" s="350" t="s">
        <v>198</v>
      </c>
      <c r="F251" s="350"/>
      <c r="G251" s="350"/>
      <c r="H251" s="350"/>
      <c r="I251" s="261">
        <v>20579207.829999998</v>
      </c>
    </row>
    <row r="252" spans="1:9" ht="35.1" customHeight="1" x14ac:dyDescent="0.25">
      <c r="A252" s="260" t="s">
        <v>197</v>
      </c>
      <c r="B252" s="261"/>
      <c r="C252" s="262"/>
      <c r="D252" s="263"/>
      <c r="E252" s="352" t="s">
        <v>196</v>
      </c>
      <c r="F252" s="352"/>
      <c r="G252" s="352"/>
      <c r="H252" s="352"/>
      <c r="I252" s="261">
        <v>7496495.2599999998</v>
      </c>
    </row>
    <row r="253" spans="1:9" ht="35.1" customHeight="1" x14ac:dyDescent="0.25">
      <c r="A253" s="260" t="s">
        <v>195</v>
      </c>
      <c r="B253" s="261"/>
      <c r="C253" s="262"/>
      <c r="D253" s="263"/>
      <c r="E253" s="350" t="s">
        <v>194</v>
      </c>
      <c r="F253" s="350"/>
      <c r="G253" s="350"/>
      <c r="H253" s="350"/>
      <c r="I253" s="261">
        <v>19974614.59</v>
      </c>
    </row>
    <row r="254" spans="1:9" ht="35.1" customHeight="1" x14ac:dyDescent="0.25">
      <c r="A254" s="260" t="s">
        <v>193</v>
      </c>
      <c r="B254" s="261"/>
      <c r="C254" s="262"/>
      <c r="D254" s="263"/>
      <c r="E254" s="352" t="s">
        <v>192</v>
      </c>
      <c r="F254" s="352"/>
      <c r="G254" s="352"/>
      <c r="H254" s="352"/>
      <c r="I254" s="261">
        <v>27741235.93</v>
      </c>
    </row>
    <row r="255" spans="1:9" ht="35.1" customHeight="1" x14ac:dyDescent="0.25">
      <c r="A255" s="260" t="s">
        <v>424</v>
      </c>
      <c r="B255" s="261"/>
      <c r="C255" s="262"/>
      <c r="D255" s="263"/>
      <c r="E255" s="352" t="s">
        <v>425</v>
      </c>
      <c r="F255" s="352"/>
      <c r="G255" s="352"/>
      <c r="H255" s="352"/>
      <c r="I255" s="261">
        <v>10919421.16</v>
      </c>
    </row>
    <row r="256" spans="1:9" ht="35.1" customHeight="1" x14ac:dyDescent="0.25">
      <c r="A256" s="260" t="s">
        <v>426</v>
      </c>
      <c r="B256" s="261"/>
      <c r="C256" s="262"/>
      <c r="D256" s="263"/>
      <c r="E256" s="352" t="s">
        <v>427</v>
      </c>
      <c r="F256" s="352"/>
      <c r="G256" s="352"/>
      <c r="H256" s="352"/>
      <c r="I256" s="261">
        <v>8838484.4700000007</v>
      </c>
    </row>
    <row r="257" spans="1:9" ht="35.1" customHeight="1" x14ac:dyDescent="0.25">
      <c r="A257" s="260" t="s">
        <v>428</v>
      </c>
      <c r="B257" s="261"/>
      <c r="C257" s="262"/>
      <c r="D257" s="263"/>
      <c r="E257" s="352" t="s">
        <v>429</v>
      </c>
      <c r="F257" s="352"/>
      <c r="G257" s="352"/>
      <c r="H257" s="352"/>
      <c r="I257" s="261">
        <v>2504552.9300000002</v>
      </c>
    </row>
    <row r="258" spans="1:9" ht="35.1" customHeight="1" x14ac:dyDescent="0.25">
      <c r="A258" s="260" t="s">
        <v>430</v>
      </c>
      <c r="B258" s="261"/>
      <c r="C258" s="262"/>
      <c r="D258" s="263"/>
      <c r="E258" s="352" t="s">
        <v>431</v>
      </c>
      <c r="F258" s="352"/>
      <c r="G258" s="352"/>
      <c r="H258" s="352"/>
      <c r="I258" s="261">
        <v>12503901.57</v>
      </c>
    </row>
    <row r="259" spans="1:9" ht="18.75" thickBot="1" x14ac:dyDescent="0.3">
      <c r="A259" s="197"/>
      <c r="B259" s="195"/>
      <c r="C259" s="196"/>
      <c r="D259" s="149"/>
      <c r="E259" s="149"/>
      <c r="F259" s="149"/>
      <c r="G259" s="353" t="s">
        <v>123</v>
      </c>
      <c r="H259" s="353"/>
      <c r="I259" s="194">
        <f>SUM(I199:I258)</f>
        <v>998984589.4200002</v>
      </c>
    </row>
    <row r="260" spans="1:9" ht="16.5" thickTop="1" x14ac:dyDescent="0.25">
      <c r="A260" s="149"/>
      <c r="B260" s="149"/>
      <c r="C260" s="149"/>
      <c r="D260" s="149"/>
      <c r="E260" s="149"/>
      <c r="F260" s="149"/>
      <c r="G260" s="149"/>
      <c r="H260" s="149"/>
      <c r="I260" s="149"/>
    </row>
    <row r="261" spans="1:9" x14ac:dyDescent="0.25">
      <c r="A261" s="149"/>
      <c r="B261" s="149"/>
      <c r="C261" s="149"/>
      <c r="D261" s="149"/>
      <c r="E261" s="149"/>
      <c r="F261" s="149"/>
      <c r="G261" s="149"/>
      <c r="H261" s="149"/>
      <c r="I261" s="149"/>
    </row>
    <row r="262" spans="1:9" x14ac:dyDescent="0.25">
      <c r="A262" s="338" t="s">
        <v>191</v>
      </c>
      <c r="B262" s="338"/>
      <c r="C262" s="338"/>
      <c r="D262" s="338"/>
      <c r="E262" s="155"/>
      <c r="F262" s="155"/>
      <c r="G262" s="193"/>
      <c r="H262" s="155"/>
      <c r="I262" s="155"/>
    </row>
    <row r="263" spans="1:9" x14ac:dyDescent="0.25">
      <c r="A263" s="148"/>
      <c r="B263" s="148"/>
      <c r="C263" s="148"/>
      <c r="D263" s="148"/>
      <c r="E263" s="148"/>
      <c r="F263" s="148"/>
      <c r="G263" s="156"/>
      <c r="H263" s="148"/>
      <c r="I263" s="148"/>
    </row>
    <row r="264" spans="1:9" ht="31.5" customHeight="1" x14ac:dyDescent="0.25">
      <c r="A264" s="328" t="s">
        <v>513</v>
      </c>
      <c r="B264" s="328"/>
      <c r="C264" s="328"/>
      <c r="D264" s="328"/>
      <c r="E264" s="328"/>
      <c r="F264" s="328"/>
      <c r="G264" s="328"/>
      <c r="H264" s="328"/>
      <c r="I264" s="328"/>
    </row>
    <row r="265" spans="1:9" x14ac:dyDescent="0.25">
      <c r="A265" s="338" t="s">
        <v>190</v>
      </c>
      <c r="B265" s="338"/>
      <c r="C265" s="338"/>
      <c r="D265" s="338"/>
      <c r="E265" s="338"/>
      <c r="F265" s="338"/>
      <c r="G265" s="154">
        <v>2025</v>
      </c>
      <c r="H265" s="154"/>
      <c r="I265" s="154"/>
    </row>
    <row r="266" spans="1:9" ht="15.75" customHeight="1" x14ac:dyDescent="0.25">
      <c r="A266" s="354" t="s">
        <v>189</v>
      </c>
      <c r="B266" s="354"/>
      <c r="C266" s="354"/>
      <c r="D266" s="174"/>
      <c r="E266" s="174"/>
      <c r="F266" s="174"/>
      <c r="G266" s="188">
        <f>+G292</f>
        <v>890636.42</v>
      </c>
      <c r="H266" s="174"/>
      <c r="I266" s="188"/>
    </row>
    <row r="267" spans="1:9" ht="16.5" thickBot="1" x14ac:dyDescent="0.3">
      <c r="A267" s="155" t="s">
        <v>123</v>
      </c>
      <c r="B267" s="155"/>
      <c r="C267" s="155"/>
      <c r="D267" s="155"/>
      <c r="E267" s="155"/>
      <c r="F267" s="155"/>
      <c r="G267" s="189">
        <f>SUM(G266:G266)</f>
        <v>890636.42</v>
      </c>
      <c r="H267" s="193"/>
      <c r="I267" s="192"/>
    </row>
    <row r="268" spans="1:9" ht="16.5" thickTop="1" x14ac:dyDescent="0.25">
      <c r="A268" s="155"/>
      <c r="B268" s="155"/>
      <c r="C268" s="155"/>
      <c r="D268" s="155"/>
      <c r="E268" s="155"/>
      <c r="F268" s="155"/>
      <c r="G268" s="192"/>
      <c r="H268" s="193"/>
      <c r="I268" s="192"/>
    </row>
    <row r="269" spans="1:9" ht="15.75" customHeight="1" thickBot="1" x14ac:dyDescent="0.3">
      <c r="A269" s="354" t="s">
        <v>188</v>
      </c>
      <c r="B269" s="354"/>
      <c r="C269" s="354"/>
      <c r="D269" s="354"/>
      <c r="E269" s="354"/>
      <c r="F269" s="354"/>
      <c r="G269" s="191" t="s">
        <v>187</v>
      </c>
      <c r="H269" s="190"/>
      <c r="I269" s="190"/>
    </row>
    <row r="270" spans="1:9" ht="15.75" customHeight="1" x14ac:dyDescent="0.25">
      <c r="A270" s="354"/>
      <c r="B270" s="354"/>
      <c r="C270" s="354"/>
      <c r="D270" s="354"/>
      <c r="E270" s="354"/>
      <c r="F270" s="354"/>
      <c r="G270" s="188"/>
      <c r="H270" s="174"/>
      <c r="I270" s="174"/>
    </row>
    <row r="271" spans="1:9" ht="15.75" customHeight="1" x14ac:dyDescent="0.25">
      <c r="A271" s="354" t="s">
        <v>505</v>
      </c>
      <c r="B271" s="354"/>
      <c r="C271" s="354"/>
      <c r="D271" s="153"/>
      <c r="E271" s="153"/>
      <c r="F271" s="153"/>
      <c r="G271" s="188">
        <v>12000</v>
      </c>
      <c r="H271" s="174"/>
      <c r="I271" s="174"/>
    </row>
    <row r="272" spans="1:9" ht="15.75" customHeight="1" x14ac:dyDescent="0.25">
      <c r="A272" s="254" t="s">
        <v>439</v>
      </c>
      <c r="B272" s="159"/>
      <c r="C272" s="153"/>
      <c r="D272" s="153"/>
      <c r="E272" s="153"/>
      <c r="F272" s="153"/>
      <c r="G272" s="277">
        <v>121266</v>
      </c>
      <c r="H272" s="174"/>
      <c r="I272" s="174"/>
    </row>
    <row r="273" spans="1:9" ht="15.75" customHeight="1" x14ac:dyDescent="0.25">
      <c r="A273" s="254" t="s">
        <v>506</v>
      </c>
      <c r="B273" s="159"/>
      <c r="C273" s="153"/>
      <c r="D273" s="153"/>
      <c r="E273" s="153"/>
      <c r="F273" s="153"/>
      <c r="G273" s="277">
        <v>32203.1</v>
      </c>
      <c r="H273" s="174"/>
      <c r="I273" s="174"/>
    </row>
    <row r="274" spans="1:9" ht="15.75" customHeight="1" x14ac:dyDescent="0.25">
      <c r="A274" s="254" t="s">
        <v>432</v>
      </c>
      <c r="B274" s="159"/>
      <c r="C274" s="153"/>
      <c r="D274" s="153"/>
      <c r="E274" s="153"/>
      <c r="F274" s="153"/>
      <c r="G274" s="277">
        <v>80632.2</v>
      </c>
      <c r="H274" s="174"/>
      <c r="I274" s="174"/>
    </row>
    <row r="275" spans="1:9" ht="15.75" customHeight="1" x14ac:dyDescent="0.25">
      <c r="A275" s="254" t="s">
        <v>507</v>
      </c>
      <c r="B275" s="159"/>
      <c r="C275" s="153"/>
      <c r="D275" s="153"/>
      <c r="E275" s="153"/>
      <c r="F275" s="153"/>
      <c r="G275" s="277">
        <v>12000</v>
      </c>
      <c r="H275" s="174"/>
      <c r="I275" s="174"/>
    </row>
    <row r="276" spans="1:9" ht="15.75" customHeight="1" x14ac:dyDescent="0.25">
      <c r="A276" s="254" t="s">
        <v>484</v>
      </c>
      <c r="B276" s="159"/>
      <c r="C276" s="153"/>
      <c r="D276" s="153"/>
      <c r="E276" s="153"/>
      <c r="F276" s="153"/>
      <c r="G276" s="277">
        <v>22596</v>
      </c>
      <c r="H276" s="174"/>
      <c r="I276" s="174"/>
    </row>
    <row r="277" spans="1:9" ht="15.75" customHeight="1" x14ac:dyDescent="0.25">
      <c r="A277" s="254" t="s">
        <v>438</v>
      </c>
      <c r="B277" s="159"/>
      <c r="C277" s="153"/>
      <c r="D277" s="153"/>
      <c r="E277" s="153"/>
      <c r="F277" s="153"/>
      <c r="G277" s="277">
        <v>105243.23</v>
      </c>
      <c r="H277" s="174"/>
      <c r="I277" s="174"/>
    </row>
    <row r="278" spans="1:9" ht="15.75" customHeight="1" x14ac:dyDescent="0.25">
      <c r="A278" s="254" t="s">
        <v>433</v>
      </c>
      <c r="B278" s="159"/>
      <c r="C278" s="153"/>
      <c r="D278" s="153"/>
      <c r="E278" s="153"/>
      <c r="F278" s="153"/>
      <c r="G278" s="277">
        <v>37767.599999999999</v>
      </c>
      <c r="H278" s="174"/>
      <c r="I278" s="174"/>
    </row>
    <row r="279" spans="1:9" ht="15.75" customHeight="1" x14ac:dyDescent="0.25">
      <c r="A279" s="254" t="s">
        <v>436</v>
      </c>
      <c r="B279" s="159"/>
      <c r="C279" s="153"/>
      <c r="D279" s="153"/>
      <c r="E279" s="153"/>
      <c r="F279" s="153"/>
      <c r="G279" s="277">
        <v>15527.92</v>
      </c>
      <c r="H279" s="174"/>
      <c r="I279" s="174"/>
    </row>
    <row r="280" spans="1:9" ht="15.75" customHeight="1" x14ac:dyDescent="0.25">
      <c r="A280" s="254" t="s">
        <v>485</v>
      </c>
      <c r="B280" s="159"/>
      <c r="C280" s="153"/>
      <c r="D280" s="153"/>
      <c r="E280" s="153"/>
      <c r="F280" s="153"/>
      <c r="G280" s="277">
        <v>82483.710000000006</v>
      </c>
      <c r="H280" s="174"/>
      <c r="I280" s="174"/>
    </row>
    <row r="281" spans="1:9" ht="15.75" customHeight="1" x14ac:dyDescent="0.25">
      <c r="A281" s="254" t="s">
        <v>508</v>
      </c>
      <c r="B281" s="159"/>
      <c r="C281" s="153"/>
      <c r="D281" s="153"/>
      <c r="E281" s="153"/>
      <c r="F281" s="153"/>
      <c r="G281" s="277">
        <v>12000</v>
      </c>
      <c r="H281" s="174"/>
      <c r="I281" s="174"/>
    </row>
    <row r="282" spans="1:9" ht="15.75" customHeight="1" x14ac:dyDescent="0.25">
      <c r="A282" s="254" t="s">
        <v>509</v>
      </c>
      <c r="B282" s="159"/>
      <c r="C282" s="153"/>
      <c r="D282" s="153"/>
      <c r="E282" s="153"/>
      <c r="F282" s="153"/>
      <c r="G282" s="277">
        <v>12000</v>
      </c>
      <c r="H282" s="174"/>
      <c r="I282" s="174"/>
    </row>
    <row r="283" spans="1:9" ht="15.75" customHeight="1" x14ac:dyDescent="0.25">
      <c r="A283" s="254" t="s">
        <v>510</v>
      </c>
      <c r="B283" s="159"/>
      <c r="C283" s="153"/>
      <c r="D283" s="153"/>
      <c r="E283" s="153"/>
      <c r="F283" s="153"/>
      <c r="G283" s="277">
        <v>42630</v>
      </c>
      <c r="H283" s="174"/>
      <c r="I283" s="174"/>
    </row>
    <row r="284" spans="1:9" ht="15.75" customHeight="1" x14ac:dyDescent="0.25">
      <c r="A284" s="254" t="s">
        <v>486</v>
      </c>
      <c r="B284" s="159"/>
      <c r="C284" s="153"/>
      <c r="D284" s="153"/>
      <c r="E284" s="153"/>
      <c r="F284" s="153"/>
      <c r="G284" s="277">
        <v>10143</v>
      </c>
      <c r="H284" s="174"/>
      <c r="I284" s="174"/>
    </row>
    <row r="285" spans="1:9" ht="15.75" customHeight="1" x14ac:dyDescent="0.25">
      <c r="A285" s="254" t="s">
        <v>437</v>
      </c>
      <c r="B285" s="159"/>
      <c r="C285" s="153"/>
      <c r="D285" s="153"/>
      <c r="E285" s="153"/>
      <c r="F285" s="153"/>
      <c r="G285" s="277">
        <v>8570.76</v>
      </c>
      <c r="H285" s="174"/>
      <c r="I285" s="174"/>
    </row>
    <row r="286" spans="1:9" ht="15.75" customHeight="1" x14ac:dyDescent="0.25">
      <c r="A286" s="254" t="s">
        <v>440</v>
      </c>
      <c r="B286" s="159"/>
      <c r="C286" s="153"/>
      <c r="D286" s="153"/>
      <c r="E286" s="153"/>
      <c r="F286" s="153"/>
      <c r="G286" s="277">
        <v>25509.86</v>
      </c>
      <c r="H286" s="174"/>
      <c r="I286" s="174"/>
    </row>
    <row r="287" spans="1:9" ht="15.75" customHeight="1" x14ac:dyDescent="0.25">
      <c r="A287" s="254" t="s">
        <v>511</v>
      </c>
      <c r="B287" s="159"/>
      <c r="C287" s="153"/>
      <c r="D287" s="153"/>
      <c r="E287" s="153"/>
      <c r="F287" s="153"/>
      <c r="G287" s="277">
        <v>12000</v>
      </c>
      <c r="H287" s="174"/>
      <c r="I287" s="174"/>
    </row>
    <row r="288" spans="1:9" ht="15.75" customHeight="1" x14ac:dyDescent="0.25">
      <c r="A288" s="254" t="s">
        <v>512</v>
      </c>
      <c r="B288" s="159"/>
      <c r="C288" s="153"/>
      <c r="D288" s="153"/>
      <c r="E288" s="153"/>
      <c r="F288" s="153"/>
      <c r="G288" s="277">
        <v>39200</v>
      </c>
      <c r="H288" s="174"/>
      <c r="I288" s="174"/>
    </row>
    <row r="289" spans="1:10" ht="15.75" customHeight="1" x14ac:dyDescent="0.25">
      <c r="A289" s="254" t="s">
        <v>419</v>
      </c>
      <c r="B289" s="159"/>
      <c r="C289" s="153"/>
      <c r="D289" s="153"/>
      <c r="E289" s="153"/>
      <c r="F289" s="153"/>
      <c r="G289" s="277">
        <v>146006.17000000001</v>
      </c>
      <c r="H289" s="174"/>
      <c r="I289" s="174"/>
    </row>
    <row r="290" spans="1:10" ht="15.75" customHeight="1" x14ac:dyDescent="0.25">
      <c r="A290" s="254" t="s">
        <v>434</v>
      </c>
      <c r="B290" s="159"/>
      <c r="C290" s="153"/>
      <c r="D290" s="153"/>
      <c r="E290" s="153"/>
      <c r="F290" s="153"/>
      <c r="G290" s="277">
        <v>22549.87</v>
      </c>
      <c r="H290" s="174"/>
      <c r="I290" s="174"/>
    </row>
    <row r="291" spans="1:10" ht="15.75" customHeight="1" x14ac:dyDescent="0.25">
      <c r="A291" s="254" t="s">
        <v>435</v>
      </c>
      <c r="B291" s="159"/>
      <c r="C291" s="153"/>
      <c r="D291" s="153"/>
      <c r="E291" s="153"/>
      <c r="F291" s="153"/>
      <c r="G291" s="277">
        <v>38307</v>
      </c>
      <c r="H291" s="174"/>
      <c r="I291" s="174"/>
    </row>
    <row r="292" spans="1:10" ht="15.75" customHeight="1" thickBot="1" x14ac:dyDescent="0.3">
      <c r="A292" s="153"/>
      <c r="B292" s="153"/>
      <c r="C292" s="153"/>
      <c r="D292" s="153"/>
      <c r="E292" s="153"/>
      <c r="F292" s="153"/>
      <c r="G292" s="189">
        <f>SUM(G271:G291)</f>
        <v>890636.42</v>
      </c>
      <c r="H292" s="174"/>
      <c r="I292" s="174"/>
    </row>
    <row r="293" spans="1:10" ht="15.75" customHeight="1" thickTop="1" x14ac:dyDescent="0.25">
      <c r="A293" s="252"/>
      <c r="B293" s="252"/>
      <c r="C293" s="252"/>
      <c r="D293" s="252"/>
      <c r="E293" s="252"/>
      <c r="F293" s="252"/>
      <c r="G293" s="253"/>
      <c r="H293" s="174"/>
      <c r="I293" s="174"/>
    </row>
    <row r="294" spans="1:10" ht="21" customHeight="1" x14ac:dyDescent="0.25">
      <c r="A294" s="153" t="s">
        <v>186</v>
      </c>
      <c r="B294" s="153"/>
      <c r="C294" s="153"/>
      <c r="D294" s="153"/>
      <c r="E294" s="153"/>
      <c r="F294" s="153"/>
      <c r="G294" s="187"/>
      <c r="H294" s="174"/>
      <c r="I294" s="186"/>
      <c r="J294" s="177"/>
    </row>
    <row r="295" spans="1:10" ht="32.25" customHeight="1" x14ac:dyDescent="0.25">
      <c r="A295" s="338" t="s">
        <v>185</v>
      </c>
      <c r="B295" s="338"/>
      <c r="C295" s="338"/>
      <c r="D295" s="338"/>
      <c r="E295" s="338"/>
      <c r="F295" s="148"/>
      <c r="G295" s="156"/>
      <c r="H295" s="148"/>
      <c r="I295" s="148"/>
    </row>
    <row r="296" spans="1:10" ht="33.75" customHeight="1" x14ac:dyDescent="0.25">
      <c r="A296" s="354" t="s">
        <v>514</v>
      </c>
      <c r="B296" s="354"/>
      <c r="C296" s="354"/>
      <c r="D296" s="354"/>
      <c r="E296" s="354"/>
      <c r="F296" s="354"/>
      <c r="G296" s="354"/>
      <c r="H296" s="354"/>
      <c r="I296" s="354"/>
      <c r="J296" s="177"/>
    </row>
    <row r="297" spans="1:10" ht="22.5" customHeight="1" x14ac:dyDescent="0.25">
      <c r="A297" s="338" t="s">
        <v>184</v>
      </c>
      <c r="B297" s="328"/>
      <c r="C297" s="328"/>
      <c r="D297" s="328"/>
      <c r="E297" s="328"/>
      <c r="F297" s="328"/>
      <c r="G297" s="154">
        <v>2025</v>
      </c>
      <c r="H297" s="154"/>
      <c r="I297" s="154"/>
    </row>
    <row r="298" spans="1:10" ht="18" customHeight="1" x14ac:dyDescent="0.25">
      <c r="A298" s="354" t="s">
        <v>183</v>
      </c>
      <c r="B298" s="354"/>
      <c r="C298" s="354"/>
      <c r="D298" s="354"/>
      <c r="E298" s="354"/>
      <c r="F298" s="354"/>
      <c r="G298" s="150">
        <v>40907183.710000001</v>
      </c>
      <c r="H298" s="148"/>
      <c r="I298" s="150"/>
      <c r="J298" s="177"/>
    </row>
    <row r="299" spans="1:10" ht="18" customHeight="1" x14ac:dyDescent="0.25">
      <c r="A299" s="153" t="s">
        <v>418</v>
      </c>
      <c r="B299" s="153"/>
      <c r="C299" s="153"/>
      <c r="D299" s="153"/>
      <c r="E299" s="153"/>
      <c r="F299" s="153"/>
      <c r="G299" s="150">
        <v>4666544.45</v>
      </c>
      <c r="H299" s="148"/>
      <c r="I299" s="150"/>
    </row>
    <row r="300" spans="1:10" ht="18" customHeight="1" x14ac:dyDescent="0.25">
      <c r="A300" s="354" t="s">
        <v>182</v>
      </c>
      <c r="B300" s="354"/>
      <c r="C300" s="354"/>
      <c r="D300" s="354"/>
      <c r="E300" s="354"/>
      <c r="F300" s="354"/>
      <c r="G300" s="150">
        <v>51043628.159999996</v>
      </c>
      <c r="H300" s="148"/>
      <c r="I300" s="150"/>
    </row>
    <row r="301" spans="1:10" ht="18" customHeight="1" x14ac:dyDescent="0.25">
      <c r="A301" s="354" t="s">
        <v>181</v>
      </c>
      <c r="B301" s="354"/>
      <c r="C301" s="354"/>
      <c r="D301" s="354"/>
      <c r="E301" s="354"/>
      <c r="F301" s="354"/>
      <c r="G301" s="150">
        <v>1858106.83</v>
      </c>
      <c r="H301" s="148"/>
      <c r="I301" s="150"/>
    </row>
    <row r="302" spans="1:10" ht="18" customHeight="1" x14ac:dyDescent="0.25">
      <c r="A302" s="354" t="s">
        <v>180</v>
      </c>
      <c r="B302" s="354"/>
      <c r="C302" s="354"/>
      <c r="D302" s="354"/>
      <c r="E302" s="354"/>
      <c r="F302" s="354"/>
      <c r="G302" s="150">
        <v>1301393.3600000001</v>
      </c>
      <c r="H302" s="148"/>
      <c r="I302" s="150"/>
    </row>
    <row r="303" spans="1:10" ht="18" customHeight="1" x14ac:dyDescent="0.25">
      <c r="A303" s="354" t="s">
        <v>179</v>
      </c>
      <c r="B303" s="354"/>
      <c r="C303" s="354"/>
      <c r="D303" s="354"/>
      <c r="E303" s="354"/>
      <c r="F303" s="354"/>
      <c r="G303" s="150">
        <v>464635.84</v>
      </c>
      <c r="H303" s="148"/>
      <c r="I303" s="150"/>
    </row>
    <row r="304" spans="1:10" ht="18" customHeight="1" x14ac:dyDescent="0.25">
      <c r="A304" s="354" t="s">
        <v>178</v>
      </c>
      <c r="B304" s="354"/>
      <c r="C304" s="354"/>
      <c r="D304" s="354"/>
      <c r="E304" s="354"/>
      <c r="F304" s="354"/>
      <c r="G304" s="150">
        <v>8607850.9600000009</v>
      </c>
      <c r="H304" s="148"/>
      <c r="I304" s="150"/>
    </row>
    <row r="305" spans="1:11" ht="18" customHeight="1" x14ac:dyDescent="0.25">
      <c r="A305" s="354" t="s">
        <v>177</v>
      </c>
      <c r="B305" s="354"/>
      <c r="C305" s="354"/>
      <c r="D305" s="354"/>
      <c r="E305" s="354"/>
      <c r="F305" s="354"/>
      <c r="G305" s="150">
        <v>26661913.710000001</v>
      </c>
      <c r="H305" s="148"/>
      <c r="I305" s="150"/>
    </row>
    <row r="306" spans="1:11" ht="18" customHeight="1" x14ac:dyDescent="0.25">
      <c r="A306" s="354" t="s">
        <v>176</v>
      </c>
      <c r="B306" s="354"/>
      <c r="C306" s="354"/>
      <c r="D306" s="354"/>
      <c r="E306" s="354"/>
      <c r="F306" s="354"/>
      <c r="G306" s="150">
        <v>671459.74</v>
      </c>
      <c r="H306" s="148"/>
      <c r="I306" s="150"/>
    </row>
    <row r="307" spans="1:11" ht="18" customHeight="1" x14ac:dyDescent="0.25">
      <c r="A307" s="354" t="s">
        <v>175</v>
      </c>
      <c r="B307" s="328"/>
      <c r="C307" s="328"/>
      <c r="D307" s="328"/>
      <c r="E307" s="328"/>
      <c r="F307" s="328"/>
      <c r="G307" s="150">
        <v>2373784.2400000002</v>
      </c>
      <c r="H307" s="148"/>
      <c r="I307" s="150"/>
    </row>
    <row r="308" spans="1:11" ht="18" customHeight="1" x14ac:dyDescent="0.25">
      <c r="A308" s="183" t="s">
        <v>174</v>
      </c>
      <c r="B308" s="185"/>
      <c r="C308" s="157"/>
      <c r="D308" s="157"/>
      <c r="E308" s="157"/>
      <c r="F308" s="157"/>
      <c r="G308" s="150">
        <v>4799.42</v>
      </c>
      <c r="H308" s="148"/>
      <c r="I308" s="150"/>
    </row>
    <row r="309" spans="1:11" ht="18" customHeight="1" x14ac:dyDescent="0.25">
      <c r="A309" s="183" t="s">
        <v>441</v>
      </c>
      <c r="B309" s="185"/>
      <c r="C309" s="157"/>
      <c r="D309" s="157"/>
      <c r="E309" s="157"/>
      <c r="F309" s="157"/>
      <c r="G309" s="150">
        <v>43071.360000000001</v>
      </c>
      <c r="H309" s="148"/>
      <c r="I309" s="150"/>
    </row>
    <row r="310" spans="1:11" ht="27.75" customHeight="1" thickBot="1" x14ac:dyDescent="0.3">
      <c r="A310" s="338" t="s">
        <v>173</v>
      </c>
      <c r="B310" s="338"/>
      <c r="C310" s="338"/>
      <c r="D310" s="338"/>
      <c r="E310" s="338"/>
      <c r="F310" s="338"/>
      <c r="G310" s="175">
        <f>SUM(G298:G309)</f>
        <v>138604371.78000003</v>
      </c>
      <c r="H310" s="148"/>
      <c r="I310" s="180"/>
      <c r="K310" s="177"/>
    </row>
    <row r="311" spans="1:11" ht="27.75" customHeight="1" thickTop="1" x14ac:dyDescent="0.25">
      <c r="A311" s="149"/>
      <c r="B311" s="149"/>
      <c r="C311" s="149"/>
      <c r="D311" s="149"/>
      <c r="E311" s="149"/>
      <c r="F311" s="149"/>
      <c r="G311" s="221"/>
      <c r="H311" s="148"/>
      <c r="I311" s="180"/>
      <c r="K311" s="177"/>
    </row>
    <row r="312" spans="1:11" ht="129" customHeight="1" x14ac:dyDescent="0.25">
      <c r="A312" s="355" t="s">
        <v>487</v>
      </c>
      <c r="B312" s="355"/>
      <c r="C312" s="355"/>
      <c r="D312" s="355"/>
      <c r="E312" s="355"/>
      <c r="F312" s="355"/>
      <c r="G312" s="355"/>
      <c r="H312" s="355"/>
      <c r="I312" s="355"/>
      <c r="K312" s="177"/>
    </row>
    <row r="313" spans="1:11" x14ac:dyDescent="0.25">
      <c r="A313" s="148"/>
      <c r="B313" s="148"/>
      <c r="C313" s="148"/>
      <c r="D313" s="148"/>
      <c r="E313" s="148"/>
      <c r="F313" s="148"/>
      <c r="G313" s="156"/>
      <c r="H313" s="148"/>
      <c r="I313" s="148"/>
    </row>
    <row r="314" spans="1:11" x14ac:dyDescent="0.25">
      <c r="A314" s="338" t="s">
        <v>172</v>
      </c>
      <c r="B314" s="338"/>
      <c r="C314" s="338"/>
      <c r="D314" s="338"/>
      <c r="E314" s="338"/>
      <c r="F314" s="338"/>
      <c r="G314" s="156"/>
      <c r="H314" s="148"/>
      <c r="I314" s="148"/>
    </row>
    <row r="315" spans="1:11" ht="32.25" customHeight="1" x14ac:dyDescent="0.25">
      <c r="A315" s="328" t="s">
        <v>515</v>
      </c>
      <c r="B315" s="328"/>
      <c r="C315" s="328"/>
      <c r="D315" s="328"/>
      <c r="E315" s="328"/>
      <c r="F315" s="328"/>
      <c r="G315" s="328"/>
      <c r="H315" s="328"/>
      <c r="I315" s="328"/>
    </row>
    <row r="316" spans="1:11" x14ac:dyDescent="0.25">
      <c r="A316" s="157"/>
      <c r="B316" s="148"/>
      <c r="C316" s="148"/>
      <c r="D316" s="148"/>
      <c r="E316" s="148"/>
      <c r="F316" s="148"/>
      <c r="G316" s="156"/>
      <c r="H316" s="148"/>
      <c r="I316" s="148"/>
    </row>
    <row r="317" spans="1:11" x14ac:dyDescent="0.25">
      <c r="A317" s="149" t="s">
        <v>171</v>
      </c>
      <c r="B317" s="148"/>
      <c r="C317" s="148"/>
      <c r="D317" s="148"/>
      <c r="E317" s="148"/>
      <c r="F317" s="148"/>
      <c r="G317" s="154">
        <v>2025</v>
      </c>
      <c r="H317" s="154"/>
      <c r="I317" s="154"/>
    </row>
    <row r="318" spans="1:11" ht="22.5" customHeight="1" x14ac:dyDescent="0.25">
      <c r="A318" s="354" t="s">
        <v>170</v>
      </c>
      <c r="B318" s="354"/>
      <c r="C318" s="153"/>
      <c r="D318" s="94"/>
      <c r="E318" s="153"/>
      <c r="F318" s="153"/>
      <c r="G318" s="150">
        <v>6431715.5499999998</v>
      </c>
      <c r="H318" s="151"/>
      <c r="I318" s="150"/>
    </row>
    <row r="319" spans="1:11" ht="22.5" customHeight="1" x14ac:dyDescent="0.25">
      <c r="A319" s="354" t="s">
        <v>169</v>
      </c>
      <c r="B319" s="354"/>
      <c r="C319" s="354"/>
      <c r="D319" s="184"/>
      <c r="E319" s="153"/>
      <c r="F319" s="153"/>
      <c r="G319" s="150">
        <v>2898017.62</v>
      </c>
      <c r="H319" s="151"/>
      <c r="I319" s="150"/>
    </row>
    <row r="320" spans="1:11" ht="22.5" customHeight="1" x14ac:dyDescent="0.25">
      <c r="A320" s="354" t="s">
        <v>168</v>
      </c>
      <c r="B320" s="354"/>
      <c r="C320" s="354"/>
      <c r="D320" s="153"/>
      <c r="E320" s="153"/>
      <c r="F320" s="153"/>
      <c r="G320" s="150">
        <v>2409944.42</v>
      </c>
      <c r="H320" s="151"/>
      <c r="I320" s="150"/>
    </row>
    <row r="321" spans="1:11" ht="22.5" customHeight="1" x14ac:dyDescent="0.25">
      <c r="A321" s="354" t="s">
        <v>167</v>
      </c>
      <c r="B321" s="354"/>
      <c r="C321" s="354"/>
      <c r="D321" s="354"/>
      <c r="E321" s="354"/>
      <c r="F321" s="153"/>
      <c r="G321" s="150">
        <v>1493436.8</v>
      </c>
      <c r="H321" s="151"/>
      <c r="I321" s="150"/>
    </row>
    <row r="322" spans="1:11" ht="22.5" customHeight="1" x14ac:dyDescent="0.25">
      <c r="A322" s="183" t="s">
        <v>166</v>
      </c>
      <c r="B322" s="183"/>
      <c r="C322" s="153"/>
      <c r="D322" s="182"/>
      <c r="E322" s="153"/>
      <c r="F322" s="153"/>
      <c r="G322" s="150">
        <v>1929139.22</v>
      </c>
      <c r="H322" s="151"/>
      <c r="I322" s="150"/>
    </row>
    <row r="323" spans="1:11" ht="16.5" thickBot="1" x14ac:dyDescent="0.3">
      <c r="A323" s="155" t="s">
        <v>123</v>
      </c>
      <c r="B323" s="148"/>
      <c r="C323" s="148"/>
      <c r="D323" s="151"/>
      <c r="E323" s="148"/>
      <c r="F323" s="148"/>
      <c r="G323" s="164">
        <f>SUM(G318:G322)</f>
        <v>15162253.610000001</v>
      </c>
      <c r="H323" s="181"/>
      <c r="I323" s="233"/>
      <c r="J323" s="177"/>
      <c r="K323" s="177"/>
    </row>
    <row r="324" spans="1:11" ht="16.5" thickTop="1" x14ac:dyDescent="0.25">
      <c r="A324" s="155"/>
      <c r="B324" s="148"/>
      <c r="C324" s="148"/>
      <c r="D324" s="148"/>
      <c r="E324" s="148"/>
      <c r="F324" s="148"/>
      <c r="G324" s="180"/>
      <c r="H324" s="147"/>
      <c r="I324" s="180"/>
    </row>
    <row r="325" spans="1:11" ht="63" customHeight="1" x14ac:dyDescent="0.25">
      <c r="A325" s="344" t="s">
        <v>165</v>
      </c>
      <c r="B325" s="344"/>
      <c r="C325" s="344"/>
      <c r="D325" s="344"/>
      <c r="E325" s="344"/>
      <c r="F325" s="344"/>
      <c r="G325" s="344"/>
      <c r="H325" s="344"/>
      <c r="I325" s="344"/>
    </row>
    <row r="326" spans="1:11" ht="39.75" customHeight="1" x14ac:dyDescent="0.25">
      <c r="A326" s="178"/>
      <c r="B326" s="178"/>
      <c r="C326" s="178"/>
      <c r="D326" s="178"/>
      <c r="E326" s="178"/>
      <c r="F326" s="178"/>
      <c r="G326" s="178"/>
      <c r="H326" s="178"/>
      <c r="I326" s="178"/>
    </row>
    <row r="327" spans="1:11" x14ac:dyDescent="0.25">
      <c r="A327" s="155"/>
      <c r="B327" s="148"/>
      <c r="C327" s="148"/>
      <c r="D327" s="148"/>
      <c r="E327" s="148"/>
      <c r="F327" s="148"/>
      <c r="G327" s="156"/>
      <c r="H327" s="148"/>
      <c r="I327" s="148"/>
    </row>
    <row r="328" spans="1:11" x14ac:dyDescent="0.25">
      <c r="A328" s="338" t="s">
        <v>164</v>
      </c>
      <c r="B328" s="338"/>
      <c r="C328" s="338"/>
      <c r="D328" s="338"/>
      <c r="E328" s="338"/>
      <c r="F328" s="338"/>
      <c r="G328" s="156"/>
      <c r="H328" s="148"/>
      <c r="I328" s="148"/>
    </row>
    <row r="329" spans="1:11" ht="30.75" customHeight="1" x14ac:dyDescent="0.25">
      <c r="A329" s="358" t="s">
        <v>516</v>
      </c>
      <c r="B329" s="358"/>
      <c r="C329" s="358"/>
      <c r="D329" s="358"/>
      <c r="E329" s="358"/>
      <c r="F329" s="358"/>
      <c r="G329" s="358"/>
      <c r="H329" s="358"/>
      <c r="I329" s="358"/>
    </row>
    <row r="330" spans="1:11" x14ac:dyDescent="0.25">
      <c r="A330" s="157"/>
      <c r="B330" s="148"/>
      <c r="C330" s="148"/>
      <c r="D330" s="148"/>
      <c r="E330" s="148"/>
      <c r="F330" s="148"/>
      <c r="G330" s="156"/>
      <c r="H330" s="148"/>
      <c r="I330" s="148"/>
    </row>
    <row r="331" spans="1:11" x14ac:dyDescent="0.25">
      <c r="A331" s="149" t="s">
        <v>163</v>
      </c>
      <c r="B331" s="148"/>
      <c r="C331" s="148"/>
      <c r="D331" s="148"/>
      <c r="E331" s="148" t="s">
        <v>7</v>
      </c>
      <c r="F331" s="148"/>
      <c r="G331" s="154">
        <v>2025</v>
      </c>
      <c r="H331" s="154"/>
      <c r="I331" s="154"/>
    </row>
    <row r="332" spans="1:11" x14ac:dyDescent="0.25">
      <c r="A332" s="354" t="s">
        <v>39</v>
      </c>
      <c r="B332" s="354"/>
      <c r="C332" s="354"/>
      <c r="D332" s="354"/>
      <c r="E332" s="354"/>
      <c r="F332" s="354"/>
      <c r="G332" s="150">
        <v>1014524280</v>
      </c>
      <c r="H332" s="151"/>
      <c r="I332" s="150"/>
    </row>
    <row r="333" spans="1:11" ht="24" customHeight="1" x14ac:dyDescent="0.25">
      <c r="A333" s="354" t="s">
        <v>162</v>
      </c>
      <c r="B333" s="354"/>
      <c r="C333" s="354"/>
      <c r="D333" s="354"/>
      <c r="E333" s="354"/>
      <c r="F333" s="354"/>
      <c r="G333" s="150">
        <v>193569510.88999999</v>
      </c>
      <c r="H333" s="151"/>
      <c r="I333" s="150"/>
    </row>
    <row r="334" spans="1:11" ht="19.5" customHeight="1" x14ac:dyDescent="0.25">
      <c r="A334" s="354" t="s">
        <v>161</v>
      </c>
      <c r="B334" s="354"/>
      <c r="C334" s="354"/>
      <c r="D334" s="354"/>
      <c r="E334" s="354"/>
      <c r="F334" s="354"/>
      <c r="G334" s="150">
        <v>-31938.76</v>
      </c>
      <c r="H334" s="151"/>
      <c r="I334" s="150"/>
    </row>
    <row r="335" spans="1:11" ht="19.5" customHeight="1" x14ac:dyDescent="0.25">
      <c r="A335" s="354" t="s">
        <v>160</v>
      </c>
      <c r="B335" s="354"/>
      <c r="C335" s="354"/>
      <c r="D335" s="354"/>
      <c r="E335" s="354"/>
      <c r="F335" s="354"/>
      <c r="G335" s="165">
        <v>2628703074.7600002</v>
      </c>
      <c r="H335" s="179"/>
      <c r="I335" s="165"/>
    </row>
    <row r="336" spans="1:11" ht="16.5" thickBot="1" x14ac:dyDescent="0.3">
      <c r="A336" s="338" t="s">
        <v>123</v>
      </c>
      <c r="B336" s="338"/>
      <c r="C336" s="338"/>
      <c r="D336" s="338"/>
      <c r="E336" s="338"/>
      <c r="F336" s="338"/>
      <c r="G336" s="146">
        <f>SUM(G332:G335)</f>
        <v>3836764926.8900003</v>
      </c>
      <c r="H336" s="151"/>
      <c r="I336" s="180"/>
    </row>
    <row r="337" spans="1:9" ht="16.5" thickTop="1" x14ac:dyDescent="0.25">
      <c r="A337" s="149"/>
      <c r="B337" s="149"/>
      <c r="C337" s="149"/>
      <c r="D337" s="149"/>
      <c r="E337" s="149"/>
      <c r="F337" s="149"/>
      <c r="G337" s="169"/>
      <c r="H337" s="148"/>
      <c r="I337" s="148"/>
    </row>
    <row r="338" spans="1:9" ht="17.25" customHeight="1" x14ac:dyDescent="0.25">
      <c r="A338" s="178"/>
      <c r="B338" s="178"/>
      <c r="C338" s="178"/>
      <c r="D338" s="178"/>
      <c r="E338" s="178"/>
      <c r="F338" s="178"/>
      <c r="G338" s="178"/>
      <c r="H338" s="178"/>
      <c r="I338" s="178"/>
    </row>
    <row r="339" spans="1:9" x14ac:dyDescent="0.25">
      <c r="A339" s="149"/>
      <c r="B339" s="148"/>
      <c r="C339" s="148"/>
      <c r="D339" s="148"/>
      <c r="E339" s="148"/>
      <c r="F339" s="148"/>
      <c r="G339" s="156"/>
      <c r="H339" s="148"/>
      <c r="I339" s="148"/>
    </row>
    <row r="340" spans="1:9" x14ac:dyDescent="0.25">
      <c r="A340" s="149"/>
      <c r="B340" s="148"/>
      <c r="C340" s="148"/>
      <c r="D340" s="148"/>
      <c r="E340" s="148"/>
      <c r="F340" s="148"/>
      <c r="G340" s="156"/>
      <c r="H340" s="148"/>
      <c r="I340" s="148"/>
    </row>
    <row r="341" spans="1:9" x14ac:dyDescent="0.25">
      <c r="A341" s="356" t="s">
        <v>33</v>
      </c>
      <c r="B341" s="356"/>
      <c r="C341" s="356"/>
      <c r="D341" s="356"/>
      <c r="E341" s="356"/>
      <c r="F341" s="148"/>
      <c r="G341" s="156"/>
      <c r="H341" s="148"/>
      <c r="I341" s="148"/>
    </row>
    <row r="342" spans="1:9" ht="13.5" customHeight="1" x14ac:dyDescent="0.25">
      <c r="A342" s="149"/>
      <c r="B342" s="148"/>
      <c r="C342" s="148"/>
      <c r="D342" s="148"/>
      <c r="E342" s="148"/>
      <c r="F342" s="148"/>
      <c r="G342" s="156"/>
      <c r="H342" s="148"/>
      <c r="I342" s="148"/>
    </row>
    <row r="343" spans="1:9" x14ac:dyDescent="0.25">
      <c r="A343" s="357" t="s">
        <v>159</v>
      </c>
      <c r="B343" s="357"/>
      <c r="C343" s="357"/>
      <c r="D343" s="357"/>
      <c r="E343" s="357"/>
      <c r="F343" s="148"/>
      <c r="G343" s="156"/>
      <c r="H343" s="148"/>
      <c r="I343" s="148"/>
    </row>
    <row r="344" spans="1:9" ht="54" customHeight="1" x14ac:dyDescent="0.25">
      <c r="A344" s="354" t="s">
        <v>517</v>
      </c>
      <c r="B344" s="354"/>
      <c r="C344" s="354"/>
      <c r="D344" s="354"/>
      <c r="E344" s="354"/>
      <c r="F344" s="354"/>
      <c r="G344" s="354"/>
      <c r="H344" s="354"/>
      <c r="I344" s="354"/>
    </row>
    <row r="345" spans="1:9" x14ac:dyDescent="0.25">
      <c r="A345" s="157"/>
      <c r="B345" s="148"/>
      <c r="C345" s="148"/>
      <c r="D345" s="148"/>
      <c r="E345" s="148"/>
      <c r="F345" s="148"/>
      <c r="G345" s="156"/>
      <c r="H345" s="148"/>
      <c r="I345" s="148"/>
    </row>
    <row r="346" spans="1:9" x14ac:dyDescent="0.25">
      <c r="A346" s="338" t="s">
        <v>111</v>
      </c>
      <c r="B346" s="338"/>
      <c r="C346" s="338"/>
      <c r="D346" s="338"/>
      <c r="E346" s="338"/>
      <c r="F346" s="338"/>
      <c r="G346" s="154">
        <v>2025</v>
      </c>
      <c r="H346" s="154"/>
      <c r="I346" s="154"/>
    </row>
    <row r="347" spans="1:9" x14ac:dyDescent="0.25">
      <c r="A347" s="338" t="s">
        <v>158</v>
      </c>
      <c r="B347" s="338"/>
      <c r="C347" s="338"/>
      <c r="D347" s="338"/>
      <c r="E347" s="338"/>
      <c r="F347" s="338"/>
      <c r="G347" s="156"/>
      <c r="H347" s="148"/>
      <c r="I347" s="156"/>
    </row>
    <row r="348" spans="1:9" ht="20.25" customHeight="1" x14ac:dyDescent="0.25">
      <c r="A348" s="354" t="s">
        <v>157</v>
      </c>
      <c r="B348" s="354"/>
      <c r="C348" s="354"/>
      <c r="D348" s="354"/>
      <c r="E348" s="354"/>
      <c r="F348" s="354"/>
      <c r="G348" s="150">
        <v>23717.4</v>
      </c>
      <c r="H348" s="150"/>
      <c r="I348" s="150"/>
    </row>
    <row r="349" spans="1:9" x14ac:dyDescent="0.25">
      <c r="A349" s="354" t="s">
        <v>156</v>
      </c>
      <c r="B349" s="354"/>
      <c r="C349" s="354"/>
      <c r="D349" s="354"/>
      <c r="E349" s="354"/>
      <c r="F349" s="354"/>
      <c r="G349" s="150">
        <v>169864003.88999999</v>
      </c>
      <c r="H349" s="150"/>
      <c r="I349" s="150"/>
    </row>
    <row r="350" spans="1:9" ht="18.75" customHeight="1" x14ac:dyDescent="0.25">
      <c r="A350" s="354" t="s">
        <v>155</v>
      </c>
      <c r="B350" s="354"/>
      <c r="C350" s="354"/>
      <c r="D350" s="354"/>
      <c r="E350" s="354"/>
      <c r="F350" s="354"/>
      <c r="G350" s="150">
        <v>3391588.91</v>
      </c>
      <c r="H350" s="150"/>
      <c r="I350" s="150"/>
    </row>
    <row r="351" spans="1:9" ht="21" customHeight="1" x14ac:dyDescent="0.25">
      <c r="A351" s="354" t="s">
        <v>154</v>
      </c>
      <c r="B351" s="354"/>
      <c r="C351" s="354"/>
      <c r="D351" s="354"/>
      <c r="E351" s="354"/>
      <c r="F351" s="354"/>
      <c r="G351" s="150">
        <v>54123103.030000001</v>
      </c>
      <c r="H351" s="150"/>
      <c r="I351" s="150"/>
    </row>
    <row r="352" spans="1:9" ht="20.25" customHeight="1" x14ac:dyDescent="0.25">
      <c r="A352" s="354" t="s">
        <v>153</v>
      </c>
      <c r="B352" s="354"/>
      <c r="C352" s="354"/>
      <c r="D352" s="354"/>
      <c r="E352" s="354"/>
      <c r="F352" s="354"/>
      <c r="G352" s="150">
        <v>853826.67</v>
      </c>
      <c r="H352" s="150"/>
      <c r="I352" s="150"/>
    </row>
    <row r="353" spans="1:11" ht="16.5" customHeight="1" x14ac:dyDescent="0.25">
      <c r="A353" s="354" t="s">
        <v>152</v>
      </c>
      <c r="B353" s="354"/>
      <c r="C353" s="354"/>
      <c r="D353" s="354"/>
      <c r="E353" s="354"/>
      <c r="F353" s="354"/>
      <c r="G353" s="150">
        <v>4126824.69</v>
      </c>
      <c r="H353" s="150"/>
      <c r="I353" s="150"/>
    </row>
    <row r="354" spans="1:11" x14ac:dyDescent="0.25">
      <c r="A354" s="354" t="s">
        <v>151</v>
      </c>
      <c r="B354" s="354"/>
      <c r="C354" s="354"/>
      <c r="D354" s="354"/>
      <c r="E354" s="354"/>
      <c r="F354" s="354"/>
      <c r="G354" s="150">
        <v>4790914.42</v>
      </c>
      <c r="H354" s="150"/>
      <c r="I354" s="150"/>
    </row>
    <row r="355" spans="1:11" ht="16.5" thickBot="1" x14ac:dyDescent="0.3">
      <c r="A355" s="338" t="s">
        <v>123</v>
      </c>
      <c r="B355" s="338"/>
      <c r="C355" s="338"/>
      <c r="D355" s="338"/>
      <c r="E355" s="338"/>
      <c r="F355" s="338"/>
      <c r="G355" s="146">
        <f>SUM(G348:G354)</f>
        <v>237173979.00999996</v>
      </c>
      <c r="H355" s="151"/>
      <c r="I355" s="180"/>
    </row>
    <row r="356" spans="1:11" ht="16.5" thickTop="1" x14ac:dyDescent="0.25">
      <c r="A356" s="149"/>
      <c r="B356" s="149"/>
      <c r="C356" s="149"/>
      <c r="D356" s="149"/>
      <c r="E356" s="149"/>
      <c r="F356" s="149"/>
      <c r="G356" s="169"/>
      <c r="H356" s="148"/>
      <c r="I356" s="148"/>
    </row>
    <row r="357" spans="1:11" ht="48.75" customHeight="1" x14ac:dyDescent="0.25">
      <c r="A357" s="354" t="s">
        <v>150</v>
      </c>
      <c r="B357" s="354"/>
      <c r="C357" s="354"/>
      <c r="D357" s="354"/>
      <c r="E357" s="354"/>
      <c r="F357" s="354"/>
      <c r="G357" s="354"/>
      <c r="H357" s="354"/>
      <c r="I357" s="354"/>
    </row>
    <row r="358" spans="1:11" x14ac:dyDescent="0.25">
      <c r="A358" s="153"/>
      <c r="B358" s="148"/>
      <c r="C358" s="148"/>
      <c r="D358" s="148"/>
      <c r="E358" s="148"/>
      <c r="F358" s="148"/>
      <c r="G358" s="156"/>
      <c r="H358" s="148"/>
      <c r="I358" s="148"/>
    </row>
    <row r="359" spans="1:11" x14ac:dyDescent="0.25">
      <c r="A359" s="338" t="s">
        <v>149</v>
      </c>
      <c r="B359" s="338"/>
      <c r="C359" s="338"/>
      <c r="D359" s="338"/>
      <c r="E359" s="338"/>
      <c r="F359" s="338"/>
      <c r="G359" s="156"/>
      <c r="H359" s="148"/>
      <c r="I359" s="148"/>
    </row>
    <row r="360" spans="1:11" ht="56.25" customHeight="1" x14ac:dyDescent="0.25">
      <c r="A360" s="354" t="s">
        <v>518</v>
      </c>
      <c r="B360" s="354"/>
      <c r="C360" s="354"/>
      <c r="D360" s="354"/>
      <c r="E360" s="354"/>
      <c r="F360" s="354"/>
      <c r="G360" s="354"/>
      <c r="H360" s="354"/>
      <c r="I360" s="354"/>
    </row>
    <row r="361" spans="1:11" ht="21.75" customHeight="1" x14ac:dyDescent="0.25">
      <c r="A361" s="360"/>
      <c r="B361" s="360"/>
      <c r="C361" s="360"/>
      <c r="D361" s="360"/>
      <c r="E361" s="360"/>
      <c r="F361" s="360"/>
      <c r="G361" s="360"/>
      <c r="H361" s="360"/>
      <c r="I361" s="360"/>
    </row>
    <row r="362" spans="1:11" x14ac:dyDescent="0.25">
      <c r="A362" s="338" t="s">
        <v>111</v>
      </c>
      <c r="B362" s="338"/>
      <c r="C362" s="338"/>
      <c r="D362" s="338"/>
      <c r="E362" s="338"/>
      <c r="F362" s="338"/>
      <c r="G362" s="154">
        <v>2025</v>
      </c>
      <c r="H362" s="154"/>
      <c r="I362" s="154"/>
    </row>
    <row r="363" spans="1:11" ht="21" customHeight="1" x14ac:dyDescent="0.25">
      <c r="A363" s="354" t="s">
        <v>148</v>
      </c>
      <c r="B363" s="354"/>
      <c r="C363" s="354"/>
      <c r="D363" s="354"/>
      <c r="E363" s="354"/>
      <c r="F363" s="354"/>
      <c r="G363" s="150">
        <v>18685546.600000001</v>
      </c>
      <c r="H363" s="151"/>
      <c r="I363" s="150"/>
      <c r="K363" s="162"/>
    </row>
    <row r="364" spans="1:11" ht="21" customHeight="1" x14ac:dyDescent="0.25">
      <c r="A364" s="354" t="s">
        <v>147</v>
      </c>
      <c r="B364" s="354"/>
      <c r="C364" s="354"/>
      <c r="D364" s="354"/>
      <c r="E364" s="354"/>
      <c r="F364" s="354"/>
      <c r="G364" s="152">
        <v>42585000</v>
      </c>
      <c r="H364" s="151"/>
      <c r="I364" s="152"/>
      <c r="K364" s="162"/>
    </row>
    <row r="365" spans="1:11" ht="23.25" customHeight="1" x14ac:dyDescent="0.25">
      <c r="A365" s="354" t="s">
        <v>146</v>
      </c>
      <c r="B365" s="354"/>
      <c r="C365" s="354"/>
      <c r="D365" s="354"/>
      <c r="E365" s="354"/>
      <c r="F365" s="354"/>
      <c r="G365" s="150">
        <v>100661483.31999999</v>
      </c>
      <c r="H365" s="151"/>
      <c r="I365" s="150"/>
      <c r="J365" s="359"/>
      <c r="K365" s="359"/>
    </row>
    <row r="366" spans="1:11" ht="16.5" thickBot="1" x14ac:dyDescent="0.3">
      <c r="A366" s="338" t="s">
        <v>123</v>
      </c>
      <c r="B366" s="338"/>
      <c r="C366" s="338"/>
      <c r="D366" s="338"/>
      <c r="E366" s="338"/>
      <c r="F366" s="338"/>
      <c r="G366" s="146">
        <f>SUM(G363:G365)</f>
        <v>161932029.91999999</v>
      </c>
      <c r="H366" s="147"/>
      <c r="I366" s="180"/>
    </row>
    <row r="367" spans="1:11" ht="34.5" customHeight="1" thickTop="1" x14ac:dyDescent="0.25">
      <c r="A367" s="354"/>
      <c r="B367" s="354"/>
      <c r="C367" s="354"/>
      <c r="D367" s="354"/>
      <c r="E367" s="354"/>
      <c r="F367" s="354"/>
      <c r="G367" s="354"/>
      <c r="H367" s="354"/>
      <c r="I367" s="354"/>
    </row>
    <row r="368" spans="1:11" x14ac:dyDescent="0.25">
      <c r="A368" s="149"/>
      <c r="B368" s="149"/>
      <c r="C368" s="149"/>
      <c r="D368" s="149"/>
      <c r="E368" s="149"/>
      <c r="F368" s="168"/>
      <c r="G368" s="156"/>
      <c r="H368" s="148"/>
      <c r="I368" s="148"/>
    </row>
    <row r="369" spans="1:9" x14ac:dyDescent="0.25">
      <c r="A369" s="357" t="s">
        <v>145</v>
      </c>
      <c r="B369" s="357"/>
      <c r="C369" s="357"/>
      <c r="D369" s="357"/>
      <c r="E369" s="148"/>
      <c r="F369" s="148"/>
      <c r="G369" s="156"/>
      <c r="H369" s="148"/>
      <c r="I369" s="148"/>
    </row>
    <row r="370" spans="1:9" ht="50.25" customHeight="1" x14ac:dyDescent="0.25">
      <c r="A370" s="354" t="s">
        <v>519</v>
      </c>
      <c r="B370" s="328"/>
      <c r="C370" s="328"/>
      <c r="D370" s="328"/>
      <c r="E370" s="328"/>
      <c r="F370" s="328"/>
      <c r="G370" s="328"/>
      <c r="H370" s="328"/>
      <c r="I370" s="328"/>
    </row>
    <row r="371" spans="1:9" ht="15" customHeight="1" x14ac:dyDescent="0.25">
      <c r="A371" s="153"/>
      <c r="B371" s="157"/>
      <c r="C371" s="157"/>
      <c r="D371" s="157"/>
      <c r="E371" s="157"/>
      <c r="F371" s="157"/>
      <c r="G371" s="157"/>
      <c r="H371" s="157"/>
      <c r="I371" s="157"/>
    </row>
    <row r="372" spans="1:9" x14ac:dyDescent="0.25">
      <c r="A372" s="149" t="s">
        <v>144</v>
      </c>
      <c r="B372" s="148"/>
      <c r="C372" s="148"/>
      <c r="D372" s="148"/>
      <c r="E372" s="148"/>
      <c r="F372" s="148"/>
      <c r="G372" s="154">
        <v>2025</v>
      </c>
      <c r="H372" s="154"/>
      <c r="I372" s="154"/>
    </row>
    <row r="373" spans="1:9" ht="20.25" customHeight="1" x14ac:dyDescent="0.25">
      <c r="A373" s="354" t="s">
        <v>143</v>
      </c>
      <c r="B373" s="354"/>
      <c r="C373" s="354"/>
      <c r="D373" s="354"/>
      <c r="E373" s="354"/>
      <c r="F373" s="354"/>
      <c r="G373" s="150">
        <v>3862382.65</v>
      </c>
      <c r="H373" s="151"/>
      <c r="I373" s="150"/>
    </row>
    <row r="374" spans="1:9" ht="25.5" customHeight="1" thickBot="1" x14ac:dyDescent="0.3">
      <c r="A374" s="155" t="s">
        <v>123</v>
      </c>
      <c r="B374" s="148"/>
      <c r="C374" s="148"/>
      <c r="D374" s="148"/>
      <c r="E374" s="148"/>
      <c r="F374" s="148"/>
      <c r="G374" s="146">
        <f>+G373</f>
        <v>3862382.65</v>
      </c>
      <c r="H374" s="147"/>
      <c r="I374" s="180"/>
    </row>
    <row r="375" spans="1:9" ht="36.75" customHeight="1" thickTop="1" x14ac:dyDescent="0.25">
      <c r="A375" s="326" t="s">
        <v>488</v>
      </c>
      <c r="B375" s="326"/>
      <c r="C375" s="326"/>
      <c r="D375" s="326"/>
      <c r="E375" s="326"/>
      <c r="F375" s="326"/>
      <c r="G375" s="326"/>
      <c r="H375" s="147"/>
      <c r="I375" s="180"/>
    </row>
    <row r="376" spans="1:9" x14ac:dyDescent="0.25">
      <c r="A376" s="155"/>
      <c r="B376" s="148"/>
      <c r="C376" s="148"/>
      <c r="D376" s="148"/>
      <c r="E376" s="148"/>
      <c r="F376" s="148"/>
      <c r="G376" s="156"/>
      <c r="H376" s="148"/>
      <c r="I376" s="148"/>
    </row>
    <row r="377" spans="1:9" x14ac:dyDescent="0.25">
      <c r="A377" s="338" t="s">
        <v>142</v>
      </c>
      <c r="B377" s="338"/>
      <c r="C377" s="338"/>
      <c r="D377" s="338"/>
      <c r="E377" s="338"/>
      <c r="F377" s="338"/>
      <c r="G377" s="156"/>
      <c r="H377" s="148"/>
      <c r="I377" s="148"/>
    </row>
    <row r="378" spans="1:9" ht="48.75" customHeight="1" x14ac:dyDescent="0.25">
      <c r="A378" s="354" t="s">
        <v>520</v>
      </c>
      <c r="B378" s="354"/>
      <c r="C378" s="354"/>
      <c r="D378" s="354"/>
      <c r="E378" s="354"/>
      <c r="F378" s="354"/>
      <c r="G378" s="354"/>
      <c r="H378" s="354"/>
      <c r="I378" s="354"/>
    </row>
    <row r="379" spans="1:9" ht="16.5" customHeight="1" x14ac:dyDescent="0.25">
      <c r="A379" s="153"/>
      <c r="B379" s="157"/>
      <c r="C379" s="157"/>
      <c r="D379" s="157"/>
      <c r="E379" s="157"/>
      <c r="F379" s="157"/>
      <c r="G379" s="157"/>
      <c r="H379" s="157"/>
      <c r="I379" s="157"/>
    </row>
    <row r="380" spans="1:9" x14ac:dyDescent="0.25">
      <c r="A380" s="149" t="s">
        <v>141</v>
      </c>
      <c r="B380" s="148"/>
      <c r="C380" s="148"/>
      <c r="D380" s="148"/>
      <c r="E380" s="148"/>
      <c r="F380" s="148"/>
      <c r="G380" s="154">
        <v>2025</v>
      </c>
      <c r="H380" s="154"/>
      <c r="I380" s="154"/>
    </row>
    <row r="381" spans="1:9" ht="20.100000000000001" customHeight="1" x14ac:dyDescent="0.25">
      <c r="A381" s="354" t="s">
        <v>140</v>
      </c>
      <c r="B381" s="354"/>
      <c r="C381" s="354"/>
      <c r="D381" s="354"/>
      <c r="E381" s="354"/>
      <c r="F381" s="354"/>
      <c r="G381" s="150">
        <v>56835466.460000001</v>
      </c>
      <c r="H381" s="150"/>
      <c r="I381" s="150"/>
    </row>
    <row r="382" spans="1:9" ht="20.100000000000001" customHeight="1" x14ac:dyDescent="0.25">
      <c r="A382" s="354" t="s">
        <v>139</v>
      </c>
      <c r="B382" s="354"/>
      <c r="C382" s="354"/>
      <c r="D382" s="354"/>
      <c r="E382" s="354"/>
      <c r="F382" s="354"/>
      <c r="G382" s="150">
        <v>4592138.01</v>
      </c>
      <c r="H382" s="150"/>
      <c r="I382" s="150"/>
    </row>
    <row r="383" spans="1:9" ht="20.100000000000001" customHeight="1" x14ac:dyDescent="0.25">
      <c r="A383" s="354" t="s">
        <v>138</v>
      </c>
      <c r="B383" s="354"/>
      <c r="C383" s="354"/>
      <c r="D383" s="354"/>
      <c r="E383" s="354"/>
      <c r="F383" s="354"/>
      <c r="G383" s="150">
        <v>4666544.45</v>
      </c>
      <c r="H383" s="150"/>
      <c r="I383" s="150"/>
    </row>
    <row r="384" spans="1:9" ht="20.100000000000001" customHeight="1" x14ac:dyDescent="0.25">
      <c r="A384" s="354" t="s">
        <v>137</v>
      </c>
      <c r="B384" s="354"/>
      <c r="C384" s="354"/>
      <c r="D384" s="354"/>
      <c r="E384" s="354"/>
      <c r="F384" s="354"/>
      <c r="G384" s="150">
        <v>3037598.26</v>
      </c>
      <c r="H384" s="150"/>
      <c r="I384" s="150"/>
    </row>
    <row r="385" spans="1:11" ht="20.100000000000001" customHeight="1" x14ac:dyDescent="0.25">
      <c r="A385" s="183" t="s">
        <v>420</v>
      </c>
      <c r="B385" s="183"/>
      <c r="C385" s="183"/>
      <c r="D385" s="183"/>
      <c r="E385" s="153"/>
      <c r="F385" s="153"/>
      <c r="G385" s="150">
        <f>+G396</f>
        <v>8664778.1400000006</v>
      </c>
      <c r="H385" s="150"/>
      <c r="I385" s="150"/>
    </row>
    <row r="386" spans="1:11" ht="20.100000000000001" customHeight="1" x14ac:dyDescent="0.25">
      <c r="A386" s="354" t="s">
        <v>136</v>
      </c>
      <c r="B386" s="354"/>
      <c r="C386" s="354"/>
      <c r="D386" s="354"/>
      <c r="E386" s="354"/>
      <c r="F386" s="354"/>
      <c r="G386" s="156">
        <v>3062443.26</v>
      </c>
      <c r="H386" s="150"/>
      <c r="I386" s="150"/>
      <c r="J386" s="177"/>
      <c r="K386" s="177"/>
    </row>
    <row r="387" spans="1:11" ht="16.5" thickBot="1" x14ac:dyDescent="0.3">
      <c r="A387" s="338" t="s">
        <v>123</v>
      </c>
      <c r="B387" s="338"/>
      <c r="C387" s="338"/>
      <c r="D387" s="338"/>
      <c r="E387" s="338"/>
      <c r="F387" s="338"/>
      <c r="G387" s="175">
        <f>SUM(G381:G386)</f>
        <v>80858968.580000013</v>
      </c>
      <c r="H387" s="176"/>
      <c r="I387" s="221"/>
      <c r="K387" s="162"/>
    </row>
    <row r="388" spans="1:11" ht="16.5" thickTop="1" x14ac:dyDescent="0.25">
      <c r="A388" s="149"/>
      <c r="B388" s="149"/>
      <c r="C388" s="149"/>
      <c r="D388" s="149"/>
      <c r="E388" s="149"/>
      <c r="F388" s="149"/>
      <c r="G388" s="156"/>
      <c r="H388" s="148"/>
      <c r="I388" s="148"/>
      <c r="K388" s="162"/>
    </row>
    <row r="389" spans="1:11" x14ac:dyDescent="0.25">
      <c r="A389" s="149"/>
      <c r="B389" s="149"/>
      <c r="C389" s="149"/>
      <c r="D389" s="149"/>
      <c r="E389" s="149"/>
      <c r="F389" s="149"/>
      <c r="G389" s="156"/>
      <c r="H389" s="148"/>
      <c r="I389" s="156"/>
    </row>
    <row r="390" spans="1:11" x14ac:dyDescent="0.25">
      <c r="A390" s="361" t="s">
        <v>135</v>
      </c>
      <c r="B390" s="361"/>
      <c r="C390" s="361"/>
      <c r="D390" s="361"/>
      <c r="E390" s="361"/>
      <c r="F390" s="148"/>
      <c r="G390" s="156"/>
      <c r="H390" s="148"/>
      <c r="I390" s="156"/>
    </row>
    <row r="391" spans="1:11" x14ac:dyDescent="0.25">
      <c r="A391" s="153" t="s">
        <v>7</v>
      </c>
      <c r="B391" s="148"/>
      <c r="C391" s="148"/>
      <c r="D391" s="148"/>
      <c r="E391" s="148"/>
      <c r="F391" s="148"/>
      <c r="G391" s="156"/>
      <c r="H391" s="148"/>
      <c r="I391" s="151"/>
    </row>
    <row r="392" spans="1:11" x14ac:dyDescent="0.25">
      <c r="A392" s="361" t="s">
        <v>111</v>
      </c>
      <c r="B392" s="361"/>
      <c r="C392" s="361"/>
      <c r="D392" s="361"/>
      <c r="E392" s="361"/>
      <c r="F392" s="361"/>
      <c r="G392" s="154">
        <v>2025</v>
      </c>
      <c r="H392" s="154"/>
      <c r="I392" s="154"/>
    </row>
    <row r="393" spans="1:11" ht="20.25" customHeight="1" x14ac:dyDescent="0.25">
      <c r="A393" s="354" t="s">
        <v>134</v>
      </c>
      <c r="B393" s="354"/>
      <c r="C393" s="354"/>
      <c r="D393" s="354"/>
      <c r="E393" s="354"/>
      <c r="F393" s="354"/>
      <c r="G393" s="150">
        <v>4006130.16</v>
      </c>
      <c r="H393" s="151"/>
      <c r="I393" s="150"/>
    </row>
    <row r="394" spans="1:11" ht="21" customHeight="1" x14ac:dyDescent="0.25">
      <c r="A394" s="354" t="s">
        <v>133</v>
      </c>
      <c r="B394" s="354"/>
      <c r="C394" s="354"/>
      <c r="D394" s="354"/>
      <c r="E394" s="354"/>
      <c r="F394" s="354"/>
      <c r="G394" s="150">
        <v>664271.82999999996</v>
      </c>
      <c r="H394" s="151"/>
      <c r="I394" s="150"/>
    </row>
    <row r="395" spans="1:11" ht="20.25" customHeight="1" x14ac:dyDescent="0.25">
      <c r="A395" s="354" t="s">
        <v>132</v>
      </c>
      <c r="B395" s="354"/>
      <c r="C395" s="354"/>
      <c r="D395" s="354"/>
      <c r="E395" s="354"/>
      <c r="F395" s="354"/>
      <c r="G395" s="150">
        <v>3994376.15</v>
      </c>
      <c r="H395" s="151"/>
      <c r="I395" s="150"/>
    </row>
    <row r="396" spans="1:11" ht="16.5" thickBot="1" x14ac:dyDescent="0.3">
      <c r="A396" s="338" t="s">
        <v>123</v>
      </c>
      <c r="B396" s="338"/>
      <c r="C396" s="338"/>
      <c r="D396" s="338"/>
      <c r="E396" s="338"/>
      <c r="F396" s="338"/>
      <c r="G396" s="175">
        <f>SUM(G393:G395)</f>
        <v>8664778.1400000006</v>
      </c>
      <c r="H396" s="147"/>
      <c r="I396" s="221"/>
    </row>
    <row r="397" spans="1:11" ht="16.5" thickTop="1" x14ac:dyDescent="0.25">
      <c r="A397" s="149"/>
      <c r="B397" s="149"/>
      <c r="C397" s="149"/>
      <c r="D397" s="149"/>
      <c r="E397" s="149"/>
      <c r="F397" s="149"/>
      <c r="G397" s="221"/>
      <c r="H397" s="147"/>
      <c r="I397" s="221"/>
    </row>
    <row r="398" spans="1:11" ht="48" customHeight="1" x14ac:dyDescent="0.25">
      <c r="A398" s="362" t="s">
        <v>489</v>
      </c>
      <c r="B398" s="362"/>
      <c r="C398" s="362"/>
      <c r="D398" s="362"/>
      <c r="E398" s="362"/>
      <c r="F398" s="362"/>
      <c r="G398" s="362"/>
      <c r="H398" s="362"/>
      <c r="I398" s="267"/>
    </row>
    <row r="399" spans="1:11" x14ac:dyDescent="0.25">
      <c r="A399" s="155"/>
      <c r="B399" s="148"/>
      <c r="C399" s="148"/>
      <c r="D399" s="151"/>
      <c r="E399" s="148"/>
      <c r="F399" s="148"/>
      <c r="G399" s="150"/>
      <c r="H399" s="151"/>
      <c r="I399" s="151"/>
    </row>
    <row r="400" spans="1:11" x14ac:dyDescent="0.25">
      <c r="A400" s="338" t="s">
        <v>131</v>
      </c>
      <c r="B400" s="338"/>
      <c r="C400" s="338"/>
      <c r="D400" s="338"/>
      <c r="E400" s="338"/>
      <c r="F400" s="338"/>
      <c r="G400" s="156"/>
      <c r="H400" s="148"/>
      <c r="I400" s="148"/>
    </row>
    <row r="401" spans="1:16" ht="48.75" customHeight="1" x14ac:dyDescent="0.25">
      <c r="A401" s="363" t="s">
        <v>521</v>
      </c>
      <c r="B401" s="363"/>
      <c r="C401" s="363"/>
      <c r="D401" s="363"/>
      <c r="E401" s="363"/>
      <c r="F401" s="363"/>
      <c r="G401" s="363"/>
      <c r="H401" s="363"/>
      <c r="I401" s="363"/>
    </row>
    <row r="402" spans="1:16" x14ac:dyDescent="0.25">
      <c r="A402" s="157"/>
      <c r="B402" s="148"/>
      <c r="C402" s="148"/>
      <c r="D402" s="148"/>
      <c r="E402" s="148"/>
      <c r="F402" s="148"/>
      <c r="G402" s="156"/>
      <c r="H402" s="148"/>
      <c r="I402" s="148"/>
    </row>
    <row r="403" spans="1:16" x14ac:dyDescent="0.25">
      <c r="A403" s="338" t="s">
        <v>111</v>
      </c>
      <c r="B403" s="338"/>
      <c r="C403" s="338"/>
      <c r="D403" s="338"/>
      <c r="E403" s="338"/>
      <c r="F403" s="338"/>
      <c r="G403" s="154">
        <v>2025</v>
      </c>
      <c r="H403" s="154"/>
      <c r="I403" s="154"/>
      <c r="P403" s="162"/>
    </row>
    <row r="404" spans="1:16" ht="20.25" customHeight="1" x14ac:dyDescent="0.25">
      <c r="A404" s="354" t="s">
        <v>130</v>
      </c>
      <c r="B404" s="354"/>
      <c r="C404" s="354"/>
      <c r="D404" s="354"/>
      <c r="E404" s="354"/>
      <c r="F404" s="354"/>
      <c r="G404" s="150">
        <v>8074449.4500000002</v>
      </c>
      <c r="H404" s="148"/>
      <c r="I404" s="150"/>
      <c r="P404" s="162"/>
    </row>
    <row r="405" spans="1:16" ht="25.5" customHeight="1" thickBot="1" x14ac:dyDescent="0.3">
      <c r="A405" s="338" t="s">
        <v>129</v>
      </c>
      <c r="B405" s="338"/>
      <c r="C405" s="338"/>
      <c r="D405" s="338"/>
      <c r="E405" s="338"/>
      <c r="F405" s="338"/>
      <c r="G405" s="146">
        <f>+G404</f>
        <v>8074449.4500000002</v>
      </c>
      <c r="H405" s="173"/>
      <c r="I405" s="180"/>
      <c r="J405" s="171"/>
      <c r="K405" s="171"/>
      <c r="L405" s="172"/>
      <c r="M405" s="172"/>
      <c r="N405" s="172"/>
      <c r="O405" s="172"/>
      <c r="P405" s="171"/>
    </row>
    <row r="406" spans="1:16" ht="16.5" thickTop="1" x14ac:dyDescent="0.25">
      <c r="A406" s="149"/>
      <c r="B406" s="149"/>
      <c r="C406" s="149"/>
      <c r="D406" s="149"/>
      <c r="E406" s="149"/>
      <c r="F406" s="149"/>
      <c r="G406" s="169"/>
      <c r="H406" s="148"/>
      <c r="I406" s="169"/>
    </row>
    <row r="407" spans="1:16" ht="23.25" customHeight="1" x14ac:dyDescent="0.25">
      <c r="A407" s="338"/>
      <c r="B407" s="338"/>
      <c r="C407" s="338"/>
      <c r="D407" s="338"/>
      <c r="E407" s="338"/>
      <c r="F407" s="338"/>
      <c r="G407" s="338"/>
      <c r="H407" s="338"/>
      <c r="I407" s="338"/>
      <c r="P407" s="131"/>
    </row>
    <row r="408" spans="1:16" x14ac:dyDescent="0.25">
      <c r="A408" s="157"/>
      <c r="B408" s="148"/>
      <c r="C408" s="148"/>
      <c r="D408" s="148"/>
      <c r="E408" s="148"/>
      <c r="F408" s="148"/>
      <c r="G408" s="156"/>
      <c r="H408" s="148"/>
      <c r="I408" s="148"/>
    </row>
    <row r="409" spans="1:16" x14ac:dyDescent="0.25">
      <c r="A409" s="338" t="s">
        <v>128</v>
      </c>
      <c r="B409" s="338"/>
      <c r="C409" s="338"/>
      <c r="D409" s="338"/>
      <c r="E409" s="338"/>
      <c r="F409" s="148"/>
      <c r="G409" s="156"/>
      <c r="H409" s="148"/>
      <c r="I409" s="148"/>
    </row>
    <row r="410" spans="1:16" ht="51" customHeight="1" x14ac:dyDescent="0.25">
      <c r="A410" s="278" t="s">
        <v>522</v>
      </c>
      <c r="B410" s="278"/>
      <c r="C410" s="278"/>
      <c r="D410" s="278"/>
      <c r="E410" s="278"/>
      <c r="F410" s="278"/>
      <c r="G410" s="278"/>
      <c r="H410" s="278"/>
      <c r="I410" s="278"/>
    </row>
    <row r="411" spans="1:16" x14ac:dyDescent="0.25">
      <c r="A411" s="157"/>
      <c r="B411" s="148"/>
      <c r="C411" s="148"/>
      <c r="D411" s="148"/>
      <c r="E411" s="148"/>
      <c r="F411" s="148"/>
      <c r="G411" s="156"/>
      <c r="H411" s="148"/>
      <c r="I411" s="148"/>
    </row>
    <row r="412" spans="1:16" x14ac:dyDescent="0.25">
      <c r="A412" s="338" t="s">
        <v>111</v>
      </c>
      <c r="B412" s="338"/>
      <c r="C412" s="338"/>
      <c r="D412" s="338"/>
      <c r="E412" s="338"/>
      <c r="F412" s="338"/>
      <c r="G412" s="154">
        <v>2025</v>
      </c>
      <c r="H412" s="154"/>
      <c r="I412" s="154"/>
    </row>
    <row r="413" spans="1:16" ht="21" customHeight="1" x14ac:dyDescent="0.25">
      <c r="A413" s="338" t="s">
        <v>127</v>
      </c>
      <c r="B413" s="338"/>
      <c r="C413" s="338"/>
      <c r="D413" s="338"/>
      <c r="E413" s="338"/>
      <c r="F413" s="338"/>
      <c r="G413" s="156"/>
      <c r="H413" s="148"/>
      <c r="I413" s="148"/>
    </row>
    <row r="414" spans="1:16" ht="21" customHeight="1" x14ac:dyDescent="0.25">
      <c r="A414" s="354" t="s">
        <v>12</v>
      </c>
      <c r="B414" s="354"/>
      <c r="C414" s="354"/>
      <c r="D414" s="354"/>
      <c r="E414" s="354"/>
      <c r="F414" s="354"/>
      <c r="G414" s="170">
        <v>5166.47</v>
      </c>
      <c r="H414" s="148"/>
      <c r="I414" s="156"/>
    </row>
    <row r="415" spans="1:16" ht="21" customHeight="1" x14ac:dyDescent="0.25">
      <c r="A415" s="354" t="s">
        <v>126</v>
      </c>
      <c r="B415" s="354"/>
      <c r="C415" s="354"/>
      <c r="D415" s="354"/>
      <c r="E415" s="354"/>
      <c r="F415" s="354"/>
      <c r="G415" s="152">
        <v>1390565.8</v>
      </c>
      <c r="H415" s="151"/>
      <c r="I415" s="150"/>
    </row>
    <row r="416" spans="1:16" ht="18" customHeight="1" x14ac:dyDescent="0.25">
      <c r="A416" s="354" t="s">
        <v>125</v>
      </c>
      <c r="B416" s="354"/>
      <c r="C416" s="354"/>
      <c r="D416" s="354"/>
      <c r="E416" s="354"/>
      <c r="F416" s="354"/>
      <c r="G416" s="152">
        <v>737348.77</v>
      </c>
      <c r="H416" s="151"/>
      <c r="I416" s="150"/>
    </row>
    <row r="417" spans="1:10" ht="21.75" customHeight="1" x14ac:dyDescent="0.25">
      <c r="A417" s="354" t="s">
        <v>124</v>
      </c>
      <c r="B417" s="354"/>
      <c r="C417" s="354"/>
      <c r="D417" s="354"/>
      <c r="E417" s="354"/>
      <c r="F417" s="354"/>
      <c r="G417" s="150">
        <v>4805774.8</v>
      </c>
      <c r="H417" s="151"/>
      <c r="I417" s="150"/>
    </row>
    <row r="418" spans="1:10" ht="21.75" customHeight="1" x14ac:dyDescent="0.25">
      <c r="A418" s="364" t="s">
        <v>442</v>
      </c>
      <c r="B418" s="364"/>
      <c r="C418" s="364"/>
      <c r="D418" s="364"/>
      <c r="E418" s="364"/>
      <c r="F418" s="364"/>
      <c r="G418" s="150">
        <v>2299422.7200000002</v>
      </c>
      <c r="H418" s="151"/>
      <c r="I418" s="150"/>
    </row>
    <row r="419" spans="1:10" ht="21.75" customHeight="1" thickBot="1" x14ac:dyDescent="0.3">
      <c r="A419" s="338" t="s">
        <v>123</v>
      </c>
      <c r="B419" s="338"/>
      <c r="C419" s="338"/>
      <c r="D419" s="338"/>
      <c r="E419" s="338"/>
      <c r="F419" s="338"/>
      <c r="G419" s="146">
        <f>SUM(G414:G418)</f>
        <v>9238278.5600000005</v>
      </c>
      <c r="H419" s="147"/>
      <c r="I419" s="180"/>
    </row>
    <row r="420" spans="1:10" ht="16.5" thickTop="1" x14ac:dyDescent="0.25">
      <c r="A420" s="149"/>
      <c r="B420" s="149"/>
      <c r="C420" s="149"/>
      <c r="D420" s="149"/>
      <c r="E420" s="149"/>
      <c r="F420" s="149"/>
      <c r="G420" s="169"/>
      <c r="H420" s="148"/>
      <c r="I420" s="169"/>
    </row>
    <row r="421" spans="1:10" ht="31.5" customHeight="1" x14ac:dyDescent="0.25">
      <c r="A421" s="338" t="s">
        <v>122</v>
      </c>
      <c r="B421" s="338"/>
      <c r="C421" s="338"/>
      <c r="D421" s="338"/>
      <c r="E421" s="338"/>
      <c r="F421" s="338"/>
      <c r="G421" s="338"/>
      <c r="H421" s="338"/>
      <c r="I421" s="338"/>
    </row>
    <row r="422" spans="1:10" ht="18.75" customHeight="1" x14ac:dyDescent="0.25">
      <c r="A422" s="149"/>
      <c r="B422" s="149"/>
      <c r="C422" s="149"/>
      <c r="D422" s="149"/>
      <c r="E422" s="149"/>
      <c r="F422" s="149"/>
      <c r="G422" s="149"/>
      <c r="H422" s="149"/>
      <c r="I422" s="149"/>
    </row>
    <row r="423" spans="1:10" ht="16.5" customHeight="1" x14ac:dyDescent="0.25">
      <c r="A423" s="149"/>
      <c r="B423" s="149"/>
      <c r="C423" s="149"/>
      <c r="D423" s="149"/>
      <c r="E423" s="149"/>
      <c r="F423" s="149"/>
      <c r="G423" s="149"/>
      <c r="H423" s="168"/>
      <c r="I423" s="149"/>
    </row>
    <row r="424" spans="1:10" x14ac:dyDescent="0.25">
      <c r="A424" s="149"/>
      <c r="B424" s="148"/>
      <c r="C424" s="148"/>
      <c r="D424" s="148"/>
      <c r="E424" s="148"/>
      <c r="F424" s="148"/>
      <c r="G424" s="156"/>
      <c r="H424" s="148"/>
      <c r="I424" s="148"/>
    </row>
    <row r="425" spans="1:10" x14ac:dyDescent="0.25">
      <c r="A425" s="338" t="s">
        <v>121</v>
      </c>
      <c r="B425" s="338"/>
      <c r="C425" s="338"/>
      <c r="D425" s="338"/>
      <c r="E425" s="338"/>
      <c r="F425" s="148"/>
      <c r="G425" s="156"/>
      <c r="H425" s="148"/>
      <c r="I425" s="148"/>
    </row>
    <row r="426" spans="1:10" ht="33.75" customHeight="1" x14ac:dyDescent="0.25">
      <c r="A426" s="354" t="s">
        <v>524</v>
      </c>
      <c r="B426" s="354"/>
      <c r="C426" s="354"/>
      <c r="D426" s="354"/>
      <c r="E426" s="354"/>
      <c r="F426" s="354"/>
      <c r="G426" s="354"/>
      <c r="H426" s="354"/>
      <c r="I426" s="354"/>
    </row>
    <row r="427" spans="1:10" x14ac:dyDescent="0.25">
      <c r="A427" s="157"/>
      <c r="B427" s="148"/>
      <c r="C427" s="148"/>
      <c r="D427" s="148"/>
      <c r="E427" s="148"/>
      <c r="F427" s="148"/>
      <c r="G427" s="156"/>
      <c r="H427" s="148"/>
      <c r="I427" s="148"/>
    </row>
    <row r="428" spans="1:10" x14ac:dyDescent="0.25">
      <c r="A428" s="338" t="s">
        <v>120</v>
      </c>
      <c r="B428" s="338"/>
      <c r="C428" s="338"/>
      <c r="D428" s="338"/>
      <c r="E428" s="338"/>
      <c r="F428" s="338"/>
      <c r="G428" s="154">
        <v>2025</v>
      </c>
      <c r="H428" s="154"/>
      <c r="I428" s="154"/>
    </row>
    <row r="429" spans="1:10" ht="18" customHeight="1" x14ac:dyDescent="0.25">
      <c r="A429" s="354" t="s">
        <v>119</v>
      </c>
      <c r="B429" s="354"/>
      <c r="C429" s="354"/>
      <c r="D429" s="354"/>
      <c r="E429" s="354"/>
      <c r="F429" s="354"/>
      <c r="G429" s="165">
        <v>71155943</v>
      </c>
      <c r="H429" s="166">
        <v>0</v>
      </c>
      <c r="I429" s="165">
        <v>0</v>
      </c>
      <c r="J429" s="158"/>
    </row>
    <row r="430" spans="1:10" ht="18" customHeight="1" x14ac:dyDescent="0.25">
      <c r="A430" s="354" t="s">
        <v>118</v>
      </c>
      <c r="B430" s="354"/>
      <c r="C430" s="354"/>
      <c r="D430" s="354"/>
      <c r="E430" s="354"/>
      <c r="F430" s="354"/>
      <c r="G430" s="165">
        <v>839267.81</v>
      </c>
      <c r="H430" s="166"/>
      <c r="I430" s="165"/>
      <c r="J430" s="158"/>
    </row>
    <row r="431" spans="1:10" ht="18" customHeight="1" x14ac:dyDescent="0.25">
      <c r="A431" s="354" t="s">
        <v>117</v>
      </c>
      <c r="B431" s="354"/>
      <c r="C431" s="354"/>
      <c r="D431" s="354"/>
      <c r="E431" s="354"/>
      <c r="F431" s="354"/>
      <c r="G431" s="167">
        <v>413111.01</v>
      </c>
      <c r="H431" s="166"/>
      <c r="I431" s="167"/>
      <c r="J431" s="158"/>
    </row>
    <row r="432" spans="1:10" ht="18" customHeight="1" x14ac:dyDescent="0.25">
      <c r="A432" s="354" t="s">
        <v>116</v>
      </c>
      <c r="B432" s="354"/>
      <c r="C432" s="354"/>
      <c r="D432" s="354"/>
      <c r="E432" s="354"/>
      <c r="F432" s="354"/>
      <c r="G432" s="167">
        <v>234362.8</v>
      </c>
      <c r="H432" s="166"/>
      <c r="I432" s="167"/>
      <c r="J432" s="158"/>
    </row>
    <row r="433" spans="1:11" ht="18" customHeight="1" x14ac:dyDescent="0.25">
      <c r="A433" s="354" t="s">
        <v>115</v>
      </c>
      <c r="B433" s="354"/>
      <c r="C433" s="354"/>
      <c r="D433" s="354"/>
      <c r="E433" s="354"/>
      <c r="F433" s="354"/>
      <c r="G433" s="167">
        <v>4479939.0319999997</v>
      </c>
      <c r="H433" s="166"/>
      <c r="I433" s="167"/>
      <c r="J433" s="266"/>
    </row>
    <row r="434" spans="1:11" ht="18" customHeight="1" x14ac:dyDescent="0.25">
      <c r="A434" s="354" t="s">
        <v>114</v>
      </c>
      <c r="B434" s="354"/>
      <c r="C434" s="354"/>
      <c r="D434" s="354"/>
      <c r="E434" s="354"/>
      <c r="F434" s="354"/>
      <c r="G434" s="165">
        <v>33306340.260000002</v>
      </c>
      <c r="H434" s="166"/>
      <c r="I434" s="165"/>
      <c r="J434" s="158"/>
    </row>
    <row r="435" spans="1:11" ht="18" customHeight="1" thickBot="1" x14ac:dyDescent="0.3">
      <c r="A435" s="338" t="s">
        <v>113</v>
      </c>
      <c r="B435" s="338"/>
      <c r="C435" s="338"/>
      <c r="D435" s="338"/>
      <c r="E435" s="338"/>
      <c r="F435" s="338"/>
      <c r="G435" s="164">
        <f>SUM(G429:G434)</f>
        <v>110428963.91200002</v>
      </c>
      <c r="H435" s="163"/>
      <c r="I435" s="234"/>
      <c r="J435" s="266"/>
      <c r="K435" s="162"/>
    </row>
    <row r="436" spans="1:11" ht="18" customHeight="1" thickTop="1" x14ac:dyDescent="0.25">
      <c r="A436" s="149"/>
      <c r="B436" s="149"/>
      <c r="C436" s="149"/>
      <c r="D436" s="149"/>
      <c r="E436" s="149"/>
      <c r="F436" s="149"/>
      <c r="G436" s="161"/>
      <c r="H436" s="159"/>
      <c r="I436" s="161"/>
      <c r="J436" s="158"/>
    </row>
    <row r="437" spans="1:11" ht="41.25" customHeight="1" x14ac:dyDescent="0.25">
      <c r="A437" s="354" t="s">
        <v>490</v>
      </c>
      <c r="B437" s="354"/>
      <c r="C437" s="354"/>
      <c r="D437" s="354"/>
      <c r="E437" s="354"/>
      <c r="F437" s="354"/>
      <c r="G437" s="354"/>
      <c r="H437" s="354"/>
      <c r="I437" s="159"/>
      <c r="J437" s="158"/>
    </row>
    <row r="438" spans="1:11" ht="41.25" customHeight="1" x14ac:dyDescent="0.25">
      <c r="A438" s="153"/>
      <c r="B438" s="153"/>
      <c r="C438" s="153"/>
      <c r="D438" s="153"/>
      <c r="E438" s="153"/>
      <c r="F438" s="153"/>
      <c r="G438" s="153"/>
      <c r="H438" s="153"/>
      <c r="I438" s="159"/>
      <c r="J438" s="158"/>
    </row>
    <row r="439" spans="1:11" x14ac:dyDescent="0.25">
      <c r="A439" s="357" t="s">
        <v>112</v>
      </c>
      <c r="B439" s="357"/>
      <c r="C439" s="357"/>
      <c r="D439" s="357"/>
      <c r="E439" s="357"/>
      <c r="F439" s="159"/>
      <c r="G439" s="160"/>
      <c r="H439" s="159"/>
      <c r="I439" s="159"/>
      <c r="J439" s="158"/>
    </row>
    <row r="440" spans="1:11" ht="51.75" customHeight="1" x14ac:dyDescent="0.25">
      <c r="A440" s="354" t="s">
        <v>523</v>
      </c>
      <c r="B440" s="354"/>
      <c r="C440" s="354"/>
      <c r="D440" s="354"/>
      <c r="E440" s="354"/>
      <c r="F440" s="354"/>
      <c r="G440" s="354"/>
      <c r="H440" s="354"/>
      <c r="I440" s="354"/>
      <c r="J440" s="158"/>
    </row>
    <row r="441" spans="1:11" x14ac:dyDescent="0.25">
      <c r="A441" s="153"/>
      <c r="B441" s="159"/>
      <c r="C441" s="159"/>
      <c r="D441" s="159"/>
      <c r="E441" s="159"/>
      <c r="F441" s="159"/>
      <c r="G441" s="160"/>
      <c r="H441" s="159"/>
      <c r="I441" s="159"/>
      <c r="J441" s="158"/>
    </row>
    <row r="442" spans="1:11" x14ac:dyDescent="0.25">
      <c r="A442" s="157"/>
      <c r="B442" s="148"/>
      <c r="C442" s="148"/>
      <c r="D442" s="148"/>
      <c r="E442" s="148"/>
      <c r="F442" s="148"/>
      <c r="G442" s="156"/>
      <c r="H442" s="148"/>
      <c r="I442" s="148"/>
    </row>
    <row r="443" spans="1:11" x14ac:dyDescent="0.25">
      <c r="A443" s="155" t="s">
        <v>111</v>
      </c>
      <c r="B443" s="148"/>
      <c r="C443" s="148"/>
      <c r="D443" s="148"/>
      <c r="E443" s="148"/>
      <c r="F443" s="148"/>
      <c r="G443" s="154">
        <v>2025</v>
      </c>
      <c r="H443" s="154"/>
      <c r="I443" s="154"/>
    </row>
    <row r="444" spans="1:11" ht="18" customHeight="1" x14ac:dyDescent="0.25">
      <c r="A444" s="354" t="s">
        <v>110</v>
      </c>
      <c r="B444" s="354"/>
      <c r="C444" s="354"/>
      <c r="D444" s="354"/>
      <c r="E444" s="354"/>
      <c r="F444" s="354"/>
      <c r="G444" s="152">
        <v>798220.1</v>
      </c>
      <c r="H444" s="151"/>
      <c r="I444" s="150"/>
    </row>
    <row r="445" spans="1:11" ht="20.25" customHeight="1" thickBot="1" x14ac:dyDescent="0.3">
      <c r="A445" s="338" t="s">
        <v>109</v>
      </c>
      <c r="B445" s="338"/>
      <c r="C445" s="338"/>
      <c r="D445" s="148"/>
      <c r="E445" s="148"/>
      <c r="F445" s="148"/>
      <c r="G445" s="146">
        <f>SUM(G444)</f>
        <v>798220.1</v>
      </c>
      <c r="H445" s="147"/>
      <c r="I445" s="180"/>
      <c r="J445" s="177"/>
    </row>
    <row r="446" spans="1:11" ht="16.5" thickTop="1" x14ac:dyDescent="0.25"/>
    <row r="448" spans="1:11" ht="47.25" customHeight="1" x14ac:dyDescent="0.25">
      <c r="A448" s="331" t="s">
        <v>108</v>
      </c>
      <c r="B448" s="331"/>
      <c r="C448" s="331"/>
      <c r="D448" s="331"/>
      <c r="E448" s="331"/>
      <c r="F448" s="331"/>
      <c r="G448" s="331"/>
      <c r="H448" s="331"/>
      <c r="I448" s="331"/>
    </row>
  </sheetData>
  <mergeCells count="327">
    <mergeCell ref="A437:H437"/>
    <mergeCell ref="A439:E439"/>
    <mergeCell ref="A440:I440"/>
    <mergeCell ref="A444:F444"/>
    <mergeCell ref="A445:C445"/>
    <mergeCell ref="A448:I448"/>
    <mergeCell ref="A430:F430"/>
    <mergeCell ref="A431:F431"/>
    <mergeCell ref="A432:F432"/>
    <mergeCell ref="A433:F433"/>
    <mergeCell ref="A434:F434"/>
    <mergeCell ref="A435:F435"/>
    <mergeCell ref="A419:F419"/>
    <mergeCell ref="A421:I421"/>
    <mergeCell ref="A425:E425"/>
    <mergeCell ref="A426:I426"/>
    <mergeCell ref="A428:F428"/>
    <mergeCell ref="A429:F429"/>
    <mergeCell ref="A413:F413"/>
    <mergeCell ref="A414:F414"/>
    <mergeCell ref="A415:F415"/>
    <mergeCell ref="A416:F416"/>
    <mergeCell ref="A417:F417"/>
    <mergeCell ref="A418:F418"/>
    <mergeCell ref="A404:F404"/>
    <mergeCell ref="A405:F405"/>
    <mergeCell ref="A407:I407"/>
    <mergeCell ref="A409:E409"/>
    <mergeCell ref="A412:F412"/>
    <mergeCell ref="A395:F395"/>
    <mergeCell ref="A396:F396"/>
    <mergeCell ref="A398:H398"/>
    <mergeCell ref="A400:F400"/>
    <mergeCell ref="A401:I401"/>
    <mergeCell ref="A403:F403"/>
    <mergeCell ref="A386:F386"/>
    <mergeCell ref="A387:F387"/>
    <mergeCell ref="A390:E390"/>
    <mergeCell ref="A392:F392"/>
    <mergeCell ref="A393:F393"/>
    <mergeCell ref="A394:F394"/>
    <mergeCell ref="A377:F377"/>
    <mergeCell ref="A378:I378"/>
    <mergeCell ref="A381:F381"/>
    <mergeCell ref="A382:F382"/>
    <mergeCell ref="A383:F383"/>
    <mergeCell ref="A384:F384"/>
    <mergeCell ref="A366:F366"/>
    <mergeCell ref="A367:I367"/>
    <mergeCell ref="A369:D369"/>
    <mergeCell ref="A370:I370"/>
    <mergeCell ref="A373:F373"/>
    <mergeCell ref="A375:G375"/>
    <mergeCell ref="A361:I361"/>
    <mergeCell ref="A362:F362"/>
    <mergeCell ref="A363:F363"/>
    <mergeCell ref="A364:F364"/>
    <mergeCell ref="A365:F365"/>
    <mergeCell ref="J365:K365"/>
    <mergeCell ref="A353:F353"/>
    <mergeCell ref="A354:F354"/>
    <mergeCell ref="A355:F355"/>
    <mergeCell ref="A357:I357"/>
    <mergeCell ref="A359:F359"/>
    <mergeCell ref="A360:I360"/>
    <mergeCell ref="A347:F347"/>
    <mergeCell ref="A348:F348"/>
    <mergeCell ref="A349:F349"/>
    <mergeCell ref="A350:F350"/>
    <mergeCell ref="A351:F351"/>
    <mergeCell ref="A352:F352"/>
    <mergeCell ref="A335:F335"/>
    <mergeCell ref="A336:F336"/>
    <mergeCell ref="A341:E341"/>
    <mergeCell ref="A343:E343"/>
    <mergeCell ref="A344:I344"/>
    <mergeCell ref="A346:F346"/>
    <mergeCell ref="A325:I325"/>
    <mergeCell ref="A328:F328"/>
    <mergeCell ref="A329:I329"/>
    <mergeCell ref="A332:F332"/>
    <mergeCell ref="A333:F333"/>
    <mergeCell ref="A334:F334"/>
    <mergeCell ref="A314:F314"/>
    <mergeCell ref="A315:I315"/>
    <mergeCell ref="A318:B318"/>
    <mergeCell ref="A319:C319"/>
    <mergeCell ref="A320:C320"/>
    <mergeCell ref="A321:E321"/>
    <mergeCell ref="A304:F304"/>
    <mergeCell ref="A305:F305"/>
    <mergeCell ref="A306:F306"/>
    <mergeCell ref="A307:F307"/>
    <mergeCell ref="A310:F310"/>
    <mergeCell ref="A312:I312"/>
    <mergeCell ref="A297:F297"/>
    <mergeCell ref="A298:F298"/>
    <mergeCell ref="A300:F300"/>
    <mergeCell ref="A301:F301"/>
    <mergeCell ref="A302:F302"/>
    <mergeCell ref="A303:F303"/>
    <mergeCell ref="A265:F265"/>
    <mergeCell ref="A266:C266"/>
    <mergeCell ref="A269:F269"/>
    <mergeCell ref="A270:F270"/>
    <mergeCell ref="A295:E295"/>
    <mergeCell ref="A296:I296"/>
    <mergeCell ref="A271:C271"/>
    <mergeCell ref="E256:H256"/>
    <mergeCell ref="E257:H257"/>
    <mergeCell ref="E258:H258"/>
    <mergeCell ref="G259:H259"/>
    <mergeCell ref="A262:D262"/>
    <mergeCell ref="A264:I264"/>
    <mergeCell ref="E250:H250"/>
    <mergeCell ref="E251:H251"/>
    <mergeCell ref="E252:H252"/>
    <mergeCell ref="E253:H253"/>
    <mergeCell ref="E254:H254"/>
    <mergeCell ref="E255:H255"/>
    <mergeCell ref="E244:H244"/>
    <mergeCell ref="E245:H245"/>
    <mergeCell ref="E246:H246"/>
    <mergeCell ref="E247:H247"/>
    <mergeCell ref="E248:H248"/>
    <mergeCell ref="E249:H249"/>
    <mergeCell ref="E238:H238"/>
    <mergeCell ref="E239:H239"/>
    <mergeCell ref="E240:H240"/>
    <mergeCell ref="E241:H241"/>
    <mergeCell ref="E242:H242"/>
    <mergeCell ref="E243:H243"/>
    <mergeCell ref="A233:D233"/>
    <mergeCell ref="E233:H233"/>
    <mergeCell ref="E234:H234"/>
    <mergeCell ref="E235:H235"/>
    <mergeCell ref="E236:H236"/>
    <mergeCell ref="E237:H237"/>
    <mergeCell ref="A230:D230"/>
    <mergeCell ref="E230:H230"/>
    <mergeCell ref="A231:D231"/>
    <mergeCell ref="E231:H231"/>
    <mergeCell ref="A232:D232"/>
    <mergeCell ref="E232:H232"/>
    <mergeCell ref="E224:H224"/>
    <mergeCell ref="E225:H225"/>
    <mergeCell ref="E226:H226"/>
    <mergeCell ref="E227:H227"/>
    <mergeCell ref="E228:H228"/>
    <mergeCell ref="E229:H229"/>
    <mergeCell ref="E218:H218"/>
    <mergeCell ref="E219:H219"/>
    <mergeCell ref="E220:H220"/>
    <mergeCell ref="E221:H221"/>
    <mergeCell ref="E222:H222"/>
    <mergeCell ref="E223:H223"/>
    <mergeCell ref="E212:H212"/>
    <mergeCell ref="E213:H213"/>
    <mergeCell ref="E214:H214"/>
    <mergeCell ref="E215:H215"/>
    <mergeCell ref="E216:H216"/>
    <mergeCell ref="E217:H217"/>
    <mergeCell ref="A208:D208"/>
    <mergeCell ref="E208:H208"/>
    <mergeCell ref="A209:D209"/>
    <mergeCell ref="E209:H209"/>
    <mergeCell ref="E210:H210"/>
    <mergeCell ref="E211:H211"/>
    <mergeCell ref="A204:D204"/>
    <mergeCell ref="E204:H204"/>
    <mergeCell ref="E205:H205"/>
    <mergeCell ref="E206:H206"/>
    <mergeCell ref="A207:D207"/>
    <mergeCell ref="E207:H207"/>
    <mergeCell ref="E199:H199"/>
    <mergeCell ref="E200:H200"/>
    <mergeCell ref="E201:H201"/>
    <mergeCell ref="E202:H202"/>
    <mergeCell ref="E203:H203"/>
    <mergeCell ref="A191:I191"/>
    <mergeCell ref="A192:I192"/>
    <mergeCell ref="A194:I194"/>
    <mergeCell ref="I182:I183"/>
    <mergeCell ref="A184:A185"/>
    <mergeCell ref="B184:B185"/>
    <mergeCell ref="C184:C185"/>
    <mergeCell ref="D184:D185"/>
    <mergeCell ref="E184:E185"/>
    <mergeCell ref="F184:F185"/>
    <mergeCell ref="G184:G185"/>
    <mergeCell ref="H184:H185"/>
    <mergeCell ref="I184:I185"/>
    <mergeCell ref="A182:A183"/>
    <mergeCell ref="B182:B183"/>
    <mergeCell ref="C182:C183"/>
    <mergeCell ref="D182:D183"/>
    <mergeCell ref="E182:E183"/>
    <mergeCell ref="F182:F183"/>
    <mergeCell ref="G182:G183"/>
    <mergeCell ref="H182:H183"/>
    <mergeCell ref="A189:I189"/>
    <mergeCell ref="A178:A179"/>
    <mergeCell ref="B178:B179"/>
    <mergeCell ref="C178:C179"/>
    <mergeCell ref="D178:D179"/>
    <mergeCell ref="E178:E179"/>
    <mergeCell ref="F178:F179"/>
    <mergeCell ref="G178:G179"/>
    <mergeCell ref="H178:H179"/>
    <mergeCell ref="I178:I179"/>
    <mergeCell ref="A163:I163"/>
    <mergeCell ref="A166:E166"/>
    <mergeCell ref="A167:E167"/>
    <mergeCell ref="A168:E168"/>
    <mergeCell ref="A171:A172"/>
    <mergeCell ref="B171:B172"/>
    <mergeCell ref="C171:C172"/>
    <mergeCell ref="D171:D172"/>
    <mergeCell ref="E171:E172"/>
    <mergeCell ref="F171:F172"/>
    <mergeCell ref="G171:G172"/>
    <mergeCell ref="H171:H172"/>
    <mergeCell ref="I171:I172"/>
    <mergeCell ref="A154:D154"/>
    <mergeCell ref="A155:E155"/>
    <mergeCell ref="A156:E156"/>
    <mergeCell ref="A157:E157"/>
    <mergeCell ref="A158:E158"/>
    <mergeCell ref="A161:I161"/>
    <mergeCell ref="A142:I142"/>
    <mergeCell ref="A145:E145"/>
    <mergeCell ref="A146:F146"/>
    <mergeCell ref="A147:F147"/>
    <mergeCell ref="A150:I150"/>
    <mergeCell ref="A151:I151"/>
    <mergeCell ref="A128:C128"/>
    <mergeCell ref="A129:D129"/>
    <mergeCell ref="A133:D133"/>
    <mergeCell ref="A134:D134"/>
    <mergeCell ref="A139:I139"/>
    <mergeCell ref="A141:I141"/>
    <mergeCell ref="A119:I119"/>
    <mergeCell ref="A120:I120"/>
    <mergeCell ref="A123:E123"/>
    <mergeCell ref="A124:C124"/>
    <mergeCell ref="A126:B126"/>
    <mergeCell ref="A127:C127"/>
    <mergeCell ref="A110:E110"/>
    <mergeCell ref="A111:F111"/>
    <mergeCell ref="A112:E112"/>
    <mergeCell ref="A113:F113"/>
    <mergeCell ref="A114:F114"/>
    <mergeCell ref="A115:F115"/>
    <mergeCell ref="A101:I101"/>
    <mergeCell ref="A103:I103"/>
    <mergeCell ref="A104:I104"/>
    <mergeCell ref="A107:E107"/>
    <mergeCell ref="A108:E108"/>
    <mergeCell ref="A109:E109"/>
    <mergeCell ref="A91:I91"/>
    <mergeCell ref="A93:B93"/>
    <mergeCell ref="A94:I94"/>
    <mergeCell ref="A95:I95"/>
    <mergeCell ref="A97:I97"/>
    <mergeCell ref="A99:I99"/>
    <mergeCell ref="A83:I83"/>
    <mergeCell ref="A85:I85"/>
    <mergeCell ref="D87:F87"/>
    <mergeCell ref="A88:B88"/>
    <mergeCell ref="D88:F88"/>
    <mergeCell ref="A89:B89"/>
    <mergeCell ref="D89:F89"/>
    <mergeCell ref="A72:I72"/>
    <mergeCell ref="A74:I74"/>
    <mergeCell ref="A75:I75"/>
    <mergeCell ref="A78:I78"/>
    <mergeCell ref="A79:I79"/>
    <mergeCell ref="A81:I81"/>
    <mergeCell ref="A64:I64"/>
    <mergeCell ref="A65:I65"/>
    <mergeCell ref="A66:I66"/>
    <mergeCell ref="A67:I67"/>
    <mergeCell ref="A69:I69"/>
    <mergeCell ref="A71:I71"/>
    <mergeCell ref="A58:I58"/>
    <mergeCell ref="A60:I60"/>
    <mergeCell ref="A61:I61"/>
    <mergeCell ref="A63:I63"/>
    <mergeCell ref="A48:I48"/>
    <mergeCell ref="A49:I49"/>
    <mergeCell ref="A50:I50"/>
    <mergeCell ref="A51:I51"/>
    <mergeCell ref="A52:I52"/>
    <mergeCell ref="A53:I53"/>
    <mergeCell ref="A47:I47"/>
    <mergeCell ref="A26:I26"/>
    <mergeCell ref="A27:I27"/>
    <mergeCell ref="A28:I28"/>
    <mergeCell ref="A29:I29"/>
    <mergeCell ref="A31:I31"/>
    <mergeCell ref="A32:I32"/>
    <mergeCell ref="A55:I55"/>
    <mergeCell ref="A57:I57"/>
    <mergeCell ref="A197:D197"/>
    <mergeCell ref="A1:I1"/>
    <mergeCell ref="A3:I3"/>
    <mergeCell ref="A4:I4"/>
    <mergeCell ref="A5:I5"/>
    <mergeCell ref="A10:I10"/>
    <mergeCell ref="A11:C11"/>
    <mergeCell ref="A20:D20"/>
    <mergeCell ref="E20:I20"/>
    <mergeCell ref="A21:D21"/>
    <mergeCell ref="E21:I21"/>
    <mergeCell ref="A22:D22"/>
    <mergeCell ref="E22:I22"/>
    <mergeCell ref="A13:I13"/>
    <mergeCell ref="A15:I15"/>
    <mergeCell ref="A18:D18"/>
    <mergeCell ref="E18:I18"/>
    <mergeCell ref="A19:D19"/>
    <mergeCell ref="E19:I19"/>
    <mergeCell ref="A34:I34"/>
    <mergeCell ref="A35:I35"/>
    <mergeCell ref="A36:I36"/>
    <mergeCell ref="A45:I45"/>
    <mergeCell ref="A46:I46"/>
  </mergeCells>
  <pageMargins left="0.31496062992125984" right="0.11811023622047245" top="0.74803149606299213" bottom="0.74803149606299213" header="0.31496062992125984" footer="0.31496062992125984"/>
  <pageSetup scale="60" orientation="portrait" r:id="rId1"/>
  <rowBreaks count="10" manualBreakCount="10">
    <brk id="43" max="8" man="1"/>
    <brk id="77" max="8" man="1"/>
    <brk id="118" max="8" man="1"/>
    <brk id="160" max="8" man="1"/>
    <brk id="192" max="8" man="1"/>
    <brk id="246" max="8" man="1"/>
    <brk id="294" max="8" man="1"/>
    <brk id="338" max="8" man="1"/>
    <brk id="376" max="16383" man="1"/>
    <brk id="4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21</vt:i4>
      </vt:variant>
    </vt:vector>
  </HeadingPairs>
  <TitlesOfParts>
    <vt:vector size="27" baseType="lpstr">
      <vt:lpstr>ESF - Situación Financiera</vt:lpstr>
      <vt:lpstr> ERF-Rendimiento Financiero</vt:lpstr>
      <vt:lpstr>EFE-Flujo de Efectivo</vt:lpstr>
      <vt:lpstr>ECANP-Cambio Patrimonio</vt:lpstr>
      <vt:lpstr>Estado Comparativo</vt:lpstr>
      <vt:lpstr>NOTAS ACLARATORIA 04-2025</vt:lpstr>
      <vt:lpstr>'NOTAS ACLARATORIA 04-2025'!_Hlk536722009</vt:lpstr>
      <vt:lpstr>'NOTAS ACLARATORIA 04-2025'!_Hlk536724686</vt:lpstr>
      <vt:lpstr>'NOTAS ACLARATORIA 04-2025'!_Hlk75857250</vt:lpstr>
      <vt:lpstr>'NOTAS ACLARATORIA 04-2025'!_Hlk75857322</vt:lpstr>
      <vt:lpstr>'NOTAS ACLARATORIA 04-2025'!_Hlk75857340</vt:lpstr>
      <vt:lpstr>'NOTAS ACLARATORIA 04-2025'!_Hlk75871507</vt:lpstr>
      <vt:lpstr>'NOTAS ACLARATORIA 04-2025'!_Hlk76638388</vt:lpstr>
      <vt:lpstr>'NOTAS ACLARATORIA 04-2025'!_Hlk76642950</vt:lpstr>
      <vt:lpstr>'NOTAS ACLARATORIA 04-2025'!_Hlk76642985</vt:lpstr>
      <vt:lpstr>'NOTAS ACLARATORIA 04-2025'!_Hlk76939823</vt:lpstr>
      <vt:lpstr>'NOTAS ACLARATORIA 04-2025'!_Hlk76939949</vt:lpstr>
      <vt:lpstr>'NOTAS ACLARATORIA 04-2025'!_Hlk76941331</vt:lpstr>
      <vt:lpstr>'NOTAS ACLARATORIA 04-2025'!_Hlk76942091</vt:lpstr>
      <vt:lpstr>'NOTAS ACLARATORIA 04-2025'!_Hlk76943010</vt:lpstr>
      <vt:lpstr>'NOTAS ACLARATORIA 04-2025'!_Hlk76993857</vt:lpstr>
      <vt:lpstr>' ERF-Rendimiento Financiero'!Área_de_impresión</vt:lpstr>
      <vt:lpstr>'ECANP-Cambio Patrimonio'!Área_de_impresión</vt:lpstr>
      <vt:lpstr>'EFE-Flujo de Efectivo'!Área_de_impresión</vt:lpstr>
      <vt:lpstr>'ESF - Situación Financiera'!Área_de_impresión</vt:lpstr>
      <vt:lpstr>'Estado Comparativo'!Área_de_impresión</vt:lpstr>
      <vt:lpstr>'NOTAS ACLARATORIA 04-2025'!Área_de_impresión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Gozalez</dc:creator>
  <cp:lastModifiedBy>Marieli Tineo Almonte</cp:lastModifiedBy>
  <cp:lastPrinted>2025-05-21T17:14:33Z</cp:lastPrinted>
  <dcterms:created xsi:type="dcterms:W3CDTF">2022-07-07T16:32:16Z</dcterms:created>
  <dcterms:modified xsi:type="dcterms:W3CDTF">2025-05-26T18:38:22Z</dcterms:modified>
</cp:coreProperties>
</file>